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SO 01 - Revitalizace toku" sheetId="2" r:id="rId2"/>
    <sheet name="SO 02 - Výsadby" sheetId="3" r:id="rId3"/>
    <sheet name="SO.02.1 - Následná péče 1..." sheetId="4" r:id="rId4"/>
    <sheet name="SO 03 - Vedlejší rozpočto..." sheetId="5" r:id="rId5"/>
  </sheets>
  <definedNames>
    <definedName name="_xlnm.Print_Area" localSheetId="0">'Rekapitulace stavby'!$D$4:$AO$76,'Rekapitulace stavby'!$C$82:$AQ$100</definedName>
    <definedName name="_xlnm.Print_Titles" localSheetId="0">'Rekapitulace stavby'!$92:$92</definedName>
    <definedName name="_xlnm._FilterDatabase" localSheetId="1" hidden="1">'SO 01 - Revitalizace toku'!$C$123:$K$277</definedName>
    <definedName name="_xlnm.Print_Area" localSheetId="1">'SO 01 - Revitalizace toku'!$C$4:$J$76,'SO 01 - Revitalizace toku'!$C$82:$J$105,'SO 01 - Revitalizace toku'!$C$111:$K$277</definedName>
    <definedName name="_xlnm.Print_Titles" localSheetId="1">'SO 01 - Revitalizace toku'!$123:$123</definedName>
    <definedName name="_xlnm._FilterDatabase" localSheetId="2" hidden="1">'SO 02 - Výsadby'!$C$119:$K$227</definedName>
    <definedName name="_xlnm.Print_Area" localSheetId="2">'SO 02 - Výsadby'!$C$4:$J$76,'SO 02 - Výsadby'!$C$82:$J$101,'SO 02 - Výsadby'!$C$107:$K$227</definedName>
    <definedName name="_xlnm.Print_Titles" localSheetId="2">'SO 02 - Výsadby'!$119:$119</definedName>
    <definedName name="_xlnm._FilterDatabase" localSheetId="3" hidden="1">'SO.02.1 - Následná péče 1...'!$C$122:$K$153</definedName>
    <definedName name="_xlnm.Print_Area" localSheetId="3">'SO.02.1 - Následná péče 1...'!$C$4:$J$76,'SO.02.1 - Následná péče 1...'!$C$82:$J$102,'SO.02.1 - Následná péče 1...'!$C$108:$K$153</definedName>
    <definedName name="_xlnm.Print_Titles" localSheetId="3">'SO.02.1 - Následná péče 1...'!$122:$122</definedName>
    <definedName name="_xlnm._FilterDatabase" localSheetId="4" hidden="1">'SO 03 - Vedlejší rozpočto...'!$C$117:$K$156</definedName>
    <definedName name="_xlnm.Print_Area" localSheetId="4">'SO 03 - Vedlejší rozpočto...'!$C$4:$J$76,'SO 03 - Vedlejší rozpočto...'!$C$82:$J$99,'SO 03 - Vedlejší rozpočto...'!$C$105:$K$156</definedName>
    <definedName name="_xlnm.Print_Titles" localSheetId="4">'SO 03 - Vedlejší rozpočto...'!$117:$117</definedName>
  </definedNames>
  <calcPr/>
</workbook>
</file>

<file path=xl/calcChain.xml><?xml version="1.0" encoding="utf-8"?>
<calcChain xmlns="http://schemas.openxmlformats.org/spreadsheetml/2006/main">
  <c i="5" l="1" r="J37"/>
  <c r="J36"/>
  <c i="1" r="AY99"/>
  <c i="5" r="J35"/>
  <c i="1" r="AX99"/>
  <c i="5" r="BI155"/>
  <c r="BH155"/>
  <c r="BG155"/>
  <c r="BF155"/>
  <c r="T155"/>
  <c r="T154"/>
  <c r="R155"/>
  <c r="R154"/>
  <c r="P155"/>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T119"/>
  <c r="T118"/>
  <c r="R120"/>
  <c r="R119"/>
  <c r="R118"/>
  <c r="P120"/>
  <c r="P119"/>
  <c r="P118"/>
  <c i="1" r="AU99"/>
  <c i="5" r="J115"/>
  <c r="J114"/>
  <c r="F114"/>
  <c r="F112"/>
  <c r="E110"/>
  <c r="J92"/>
  <c r="J91"/>
  <c r="F91"/>
  <c r="F89"/>
  <c r="E87"/>
  <c r="J18"/>
  <c r="E18"/>
  <c r="F92"/>
  <c r="J17"/>
  <c r="J12"/>
  <c r="J112"/>
  <c r="E7"/>
  <c r="E108"/>
  <c i="4" r="J39"/>
  <c r="J38"/>
  <c i="1" r="AY98"/>
  <c i="4" r="J37"/>
  <c i="1" r="AX98"/>
  <c i="4" r="BI152"/>
  <c r="BH152"/>
  <c r="BG152"/>
  <c r="BF152"/>
  <c r="T152"/>
  <c r="T151"/>
  <c r="R152"/>
  <c r="R151"/>
  <c r="P152"/>
  <c r="P151"/>
  <c r="BI147"/>
  <c r="BH147"/>
  <c r="BG147"/>
  <c r="BF147"/>
  <c r="T147"/>
  <c r="R147"/>
  <c r="P147"/>
  <c r="BI140"/>
  <c r="BH140"/>
  <c r="BG140"/>
  <c r="BF140"/>
  <c r="T140"/>
  <c r="R140"/>
  <c r="P140"/>
  <c r="BI137"/>
  <c r="BH137"/>
  <c r="BG137"/>
  <c r="BF137"/>
  <c r="T137"/>
  <c r="R137"/>
  <c r="P137"/>
  <c r="BI133"/>
  <c r="BH133"/>
  <c r="BG133"/>
  <c r="BF133"/>
  <c r="T133"/>
  <c r="R133"/>
  <c r="P133"/>
  <c r="BI129"/>
  <c r="BH129"/>
  <c r="BG129"/>
  <c r="BF129"/>
  <c r="T129"/>
  <c r="R129"/>
  <c r="P129"/>
  <c r="BI126"/>
  <c r="BH126"/>
  <c r="BG126"/>
  <c r="BF126"/>
  <c r="T126"/>
  <c r="R126"/>
  <c r="P126"/>
  <c r="J120"/>
  <c r="J119"/>
  <c r="F119"/>
  <c r="F117"/>
  <c r="E115"/>
  <c r="J94"/>
  <c r="J93"/>
  <c r="F93"/>
  <c r="F91"/>
  <c r="E89"/>
  <c r="J20"/>
  <c r="E20"/>
  <c r="F94"/>
  <c r="J19"/>
  <c r="J14"/>
  <c r="J117"/>
  <c r="E7"/>
  <c r="E111"/>
  <c i="3" r="J37"/>
  <c r="J36"/>
  <c i="1" r="AY97"/>
  <c i="3" r="J35"/>
  <c i="1" r="AX97"/>
  <c i="3" r="BI226"/>
  <c r="BH226"/>
  <c r="BG226"/>
  <c r="BF226"/>
  <c r="T226"/>
  <c r="T225"/>
  <c r="T224"/>
  <c r="R226"/>
  <c r="R225"/>
  <c r="R224"/>
  <c r="P226"/>
  <c r="P225"/>
  <c r="P224"/>
  <c r="BI221"/>
  <c r="BH221"/>
  <c r="BG221"/>
  <c r="BF221"/>
  <c r="T221"/>
  <c r="R221"/>
  <c r="P221"/>
  <c r="BI218"/>
  <c r="BH218"/>
  <c r="BG218"/>
  <c r="BF218"/>
  <c r="T218"/>
  <c r="R218"/>
  <c r="P218"/>
  <c r="BI215"/>
  <c r="BH215"/>
  <c r="BG215"/>
  <c r="BF215"/>
  <c r="T215"/>
  <c r="R215"/>
  <c r="P215"/>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197"/>
  <c r="BH197"/>
  <c r="BG197"/>
  <c r="BF197"/>
  <c r="T197"/>
  <c r="R197"/>
  <c r="P197"/>
  <c r="BI192"/>
  <c r="BH192"/>
  <c r="BG192"/>
  <c r="BF192"/>
  <c r="T192"/>
  <c r="R192"/>
  <c r="P192"/>
  <c r="BI188"/>
  <c r="BH188"/>
  <c r="BG188"/>
  <c r="BF188"/>
  <c r="T188"/>
  <c r="R188"/>
  <c r="P188"/>
  <c r="BI186"/>
  <c r="BH186"/>
  <c r="BG186"/>
  <c r="BF186"/>
  <c r="T186"/>
  <c r="R186"/>
  <c r="P186"/>
  <c r="BI181"/>
  <c r="BH181"/>
  <c r="BG181"/>
  <c r="BF181"/>
  <c r="T181"/>
  <c r="R181"/>
  <c r="P181"/>
  <c r="BI177"/>
  <c r="BH177"/>
  <c r="BG177"/>
  <c r="BF177"/>
  <c r="T177"/>
  <c r="R177"/>
  <c r="P177"/>
  <c r="BI172"/>
  <c r="BH172"/>
  <c r="BG172"/>
  <c r="BF172"/>
  <c r="T172"/>
  <c r="R172"/>
  <c r="P172"/>
  <c r="BI168"/>
  <c r="BH168"/>
  <c r="BG168"/>
  <c r="BF168"/>
  <c r="T168"/>
  <c r="R168"/>
  <c r="P168"/>
  <c r="BI163"/>
  <c r="BH163"/>
  <c r="BG163"/>
  <c r="BF163"/>
  <c r="T163"/>
  <c r="R163"/>
  <c r="P163"/>
  <c r="BI159"/>
  <c r="BH159"/>
  <c r="BG159"/>
  <c r="BF159"/>
  <c r="T159"/>
  <c r="R159"/>
  <c r="P159"/>
  <c r="BI155"/>
  <c r="BH155"/>
  <c r="BG155"/>
  <c r="BF155"/>
  <c r="T155"/>
  <c r="R155"/>
  <c r="P155"/>
  <c r="BI150"/>
  <c r="BH150"/>
  <c r="BG150"/>
  <c r="BF150"/>
  <c r="T150"/>
  <c r="R150"/>
  <c r="P150"/>
  <c r="BI145"/>
  <c r="BH145"/>
  <c r="BG145"/>
  <c r="BF145"/>
  <c r="T145"/>
  <c r="R145"/>
  <c r="P145"/>
  <c r="BI138"/>
  <c r="BH138"/>
  <c r="BG138"/>
  <c r="BF138"/>
  <c r="T138"/>
  <c r="R138"/>
  <c r="P138"/>
  <c r="BI134"/>
  <c r="BH134"/>
  <c r="BG134"/>
  <c r="BF134"/>
  <c r="T134"/>
  <c r="R134"/>
  <c r="P134"/>
  <c r="BI132"/>
  <c r="BH132"/>
  <c r="BG132"/>
  <c r="BF132"/>
  <c r="T132"/>
  <c r="R132"/>
  <c r="P132"/>
  <c r="BI127"/>
  <c r="BH127"/>
  <c r="BG127"/>
  <c r="BF127"/>
  <c r="T127"/>
  <c r="R127"/>
  <c r="P127"/>
  <c r="BI122"/>
  <c r="BH122"/>
  <c r="BG122"/>
  <c r="BF122"/>
  <c r="T122"/>
  <c r="R122"/>
  <c r="P122"/>
  <c r="J117"/>
  <c r="J116"/>
  <c r="F116"/>
  <c r="F114"/>
  <c r="E112"/>
  <c r="J92"/>
  <c r="J91"/>
  <c r="F91"/>
  <c r="F89"/>
  <c r="E87"/>
  <c r="J18"/>
  <c r="E18"/>
  <c r="F117"/>
  <c r="J17"/>
  <c r="J12"/>
  <c r="J114"/>
  <c r="E7"/>
  <c r="E110"/>
  <c i="2" r="J37"/>
  <c r="J36"/>
  <c i="1" r="AY95"/>
  <c i="2" r="J35"/>
  <c i="1" r="AX95"/>
  <c i="2" r="BI276"/>
  <c r="BH276"/>
  <c r="BG276"/>
  <c r="BF276"/>
  <c r="T276"/>
  <c r="T275"/>
  <c r="R276"/>
  <c r="R275"/>
  <c r="P276"/>
  <c r="P275"/>
  <c r="BI271"/>
  <c r="BH271"/>
  <c r="BG271"/>
  <c r="BF271"/>
  <c r="T271"/>
  <c r="R271"/>
  <c r="P271"/>
  <c r="BI267"/>
  <c r="BH267"/>
  <c r="BG267"/>
  <c r="BF267"/>
  <c r="T267"/>
  <c r="R267"/>
  <c r="P267"/>
  <c r="BI262"/>
  <c r="BH262"/>
  <c r="BG262"/>
  <c r="BF262"/>
  <c r="T262"/>
  <c r="R262"/>
  <c r="P262"/>
  <c r="BI258"/>
  <c r="BH258"/>
  <c r="BG258"/>
  <c r="BF258"/>
  <c r="T258"/>
  <c r="R258"/>
  <c r="P258"/>
  <c r="BI254"/>
  <c r="BH254"/>
  <c r="BG254"/>
  <c r="BF254"/>
  <c r="T254"/>
  <c r="R254"/>
  <c r="P254"/>
  <c r="BI250"/>
  <c r="BH250"/>
  <c r="BG250"/>
  <c r="BF250"/>
  <c r="T250"/>
  <c r="R250"/>
  <c r="P250"/>
  <c r="BI246"/>
  <c r="BH246"/>
  <c r="BG246"/>
  <c r="BF246"/>
  <c r="T246"/>
  <c r="R246"/>
  <c r="P246"/>
  <c r="BI235"/>
  <c r="BH235"/>
  <c r="BG235"/>
  <c r="BF235"/>
  <c r="T235"/>
  <c r="T234"/>
  <c r="R235"/>
  <c r="R234"/>
  <c r="P235"/>
  <c r="P234"/>
  <c r="BI227"/>
  <c r="BH227"/>
  <c r="BG227"/>
  <c r="BF227"/>
  <c r="T227"/>
  <c r="T226"/>
  <c r="R227"/>
  <c r="R226"/>
  <c r="P227"/>
  <c r="P226"/>
  <c r="BI222"/>
  <c r="BH222"/>
  <c r="BG222"/>
  <c r="BF222"/>
  <c r="T222"/>
  <c r="R222"/>
  <c r="P222"/>
  <c r="BI219"/>
  <c r="BH219"/>
  <c r="BG219"/>
  <c r="BF219"/>
  <c r="T219"/>
  <c r="R219"/>
  <c r="P219"/>
  <c r="BI217"/>
  <c r="BH217"/>
  <c r="BG217"/>
  <c r="BF217"/>
  <c r="T217"/>
  <c r="R217"/>
  <c r="P217"/>
  <c r="BI215"/>
  <c r="BH215"/>
  <c r="BG215"/>
  <c r="BF215"/>
  <c r="T215"/>
  <c r="R215"/>
  <c r="P215"/>
  <c r="BI212"/>
  <c r="BH212"/>
  <c r="BG212"/>
  <c r="BF212"/>
  <c r="T212"/>
  <c r="R212"/>
  <c r="P212"/>
  <c r="BI207"/>
  <c r="BH207"/>
  <c r="BG207"/>
  <c r="BF207"/>
  <c r="T207"/>
  <c r="R207"/>
  <c r="P207"/>
  <c r="BI203"/>
  <c r="BH203"/>
  <c r="BG203"/>
  <c r="BF203"/>
  <c r="T203"/>
  <c r="R203"/>
  <c r="P203"/>
  <c r="BI198"/>
  <c r="BH198"/>
  <c r="BG198"/>
  <c r="BF198"/>
  <c r="T198"/>
  <c r="R198"/>
  <c r="P198"/>
  <c r="BI191"/>
  <c r="BH191"/>
  <c r="BG191"/>
  <c r="BF191"/>
  <c r="T191"/>
  <c r="R191"/>
  <c r="P191"/>
  <c r="BI184"/>
  <c r="BH184"/>
  <c r="BG184"/>
  <c r="BF184"/>
  <c r="T184"/>
  <c r="R184"/>
  <c r="P184"/>
  <c r="BI180"/>
  <c r="BH180"/>
  <c r="BG180"/>
  <c r="BF180"/>
  <c r="T180"/>
  <c r="R180"/>
  <c r="P180"/>
  <c r="BI176"/>
  <c r="BH176"/>
  <c r="BG176"/>
  <c r="BF176"/>
  <c r="T176"/>
  <c r="R176"/>
  <c r="P176"/>
  <c r="BI169"/>
  <c r="BH169"/>
  <c r="BG169"/>
  <c r="BF169"/>
  <c r="T169"/>
  <c r="R169"/>
  <c r="P169"/>
  <c r="BI162"/>
  <c r="BH162"/>
  <c r="BG162"/>
  <c r="BF162"/>
  <c r="T162"/>
  <c r="R162"/>
  <c r="P162"/>
  <c r="BI158"/>
  <c r="BH158"/>
  <c r="BG158"/>
  <c r="BF158"/>
  <c r="T158"/>
  <c r="R158"/>
  <c r="P158"/>
  <c r="BI154"/>
  <c r="BH154"/>
  <c r="BG154"/>
  <c r="BF154"/>
  <c r="T154"/>
  <c r="R154"/>
  <c r="P154"/>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7"/>
  <c r="BH127"/>
  <c r="BG127"/>
  <c r="BF127"/>
  <c r="T127"/>
  <c r="R127"/>
  <c r="P127"/>
  <c r="J121"/>
  <c r="J120"/>
  <c r="F120"/>
  <c r="F118"/>
  <c r="E116"/>
  <c r="J92"/>
  <c r="J91"/>
  <c r="F91"/>
  <c r="F89"/>
  <c r="E87"/>
  <c r="J18"/>
  <c r="E18"/>
  <c r="F121"/>
  <c r="J17"/>
  <c r="J12"/>
  <c r="J118"/>
  <c r="E7"/>
  <c r="E114"/>
  <c i="1" r="L90"/>
  <c r="AM90"/>
  <c r="AM89"/>
  <c r="L89"/>
  <c r="AM87"/>
  <c r="L87"/>
  <c r="L85"/>
  <c r="L84"/>
  <c i="2" r="BK235"/>
  <c r="BK169"/>
  <c r="BK271"/>
  <c r="J254"/>
  <c r="BK227"/>
  <c r="J215"/>
  <c r="BK184"/>
  <c r="J150"/>
  <c r="BK130"/>
  <c r="J262"/>
  <c r="J212"/>
  <c r="J176"/>
  <c r="J134"/>
  <c r="BK267"/>
  <c r="J267"/>
  <c r="J169"/>
  <c r="J180"/>
  <c i="3" r="J218"/>
  <c r="J205"/>
  <c r="BK150"/>
  <c r="J181"/>
  <c r="J150"/>
  <c r="J132"/>
  <c r="J226"/>
  <c r="BK211"/>
  <c r="BK205"/>
  <c r="BK192"/>
  <c r="BK159"/>
  <c r="J188"/>
  <c r="J159"/>
  <c i="4" r="BK152"/>
  <c r="BK133"/>
  <c r="J133"/>
  <c i="5" r="J152"/>
  <c r="BK142"/>
  <c r="BK136"/>
  <c r="BK128"/>
  <c r="J150"/>
  <c r="BK134"/>
  <c r="BK140"/>
  <c r="J128"/>
  <c r="J122"/>
  <c i="2" r="J227"/>
  <c r="J184"/>
  <c r="BK150"/>
  <c r="J271"/>
  <c r="BK246"/>
  <c r="BK212"/>
  <c r="J198"/>
  <c r="BK176"/>
  <c r="BK138"/>
  <c r="BK127"/>
  <c r="BK219"/>
  <c r="J203"/>
  <c r="J142"/>
  <c r="J127"/>
  <c r="J217"/>
  <c r="J146"/>
  <c r="BK158"/>
  <c r="J162"/>
  <c i="3" r="J211"/>
  <c r="J192"/>
  <c r="BK138"/>
  <c r="J172"/>
  <c r="J138"/>
  <c r="BK122"/>
  <c r="BK218"/>
  <c r="J209"/>
  <c r="J197"/>
  <c r="BK181"/>
  <c r="J134"/>
  <c r="BK186"/>
  <c r="J163"/>
  <c r="BK132"/>
  <c i="4" r="BK140"/>
  <c r="J126"/>
  <c r="J129"/>
  <c r="J137"/>
  <c i="5" r="BK148"/>
  <c r="J142"/>
  <c r="J134"/>
  <c r="J126"/>
  <c r="BK152"/>
  <c r="J144"/>
  <c r="J155"/>
  <c r="BK130"/>
  <c r="BK124"/>
  <c r="BK120"/>
  <c i="2" r="BK215"/>
  <c r="J154"/>
  <c r="BK262"/>
  <c r="J250"/>
  <c r="BK222"/>
  <c r="BK203"/>
  <c r="J158"/>
  <c r="BK134"/>
  <c r="J276"/>
  <c r="BK217"/>
  <c r="BK198"/>
  <c r="J138"/>
  <c r="J258"/>
  <c r="BK207"/>
  <c r="BK254"/>
  <c r="BK146"/>
  <c r="BK154"/>
  <c i="3" r="J207"/>
  <c r="BK177"/>
  <c r="J221"/>
  <c r="BK155"/>
  <c r="BK134"/>
  <c r="BK226"/>
  <c r="J215"/>
  <c r="BK207"/>
  <c r="BK188"/>
  <c r="J177"/>
  <c r="J127"/>
  <c r="BK172"/>
  <c r="BK145"/>
  <c i="4" r="J140"/>
  <c r="J147"/>
  <c r="BK126"/>
  <c i="5" r="BK155"/>
  <c r="J146"/>
  <c r="J138"/>
  <c r="BK132"/>
  <c r="BK122"/>
  <c r="BK146"/>
  <c r="J132"/>
  <c r="BK138"/>
  <c r="BK126"/>
  <c r="J120"/>
  <c i="2" r="BK250"/>
  <c r="BK191"/>
  <c r="BK276"/>
  <c r="BK258"/>
  <c r="J235"/>
  <c r="J219"/>
  <c r="J207"/>
  <c r="BK180"/>
  <c r="BK142"/>
  <c i="1" r="AS96"/>
  <c i="2" r="J130"/>
  <c r="J222"/>
  <c r="BK162"/>
  <c r="J246"/>
  <c r="J191"/>
  <c i="3" r="BK215"/>
  <c r="BK203"/>
  <c r="J145"/>
  <c r="BK197"/>
  <c r="BK163"/>
  <c r="BK127"/>
  <c r="BK221"/>
  <c r="BK209"/>
  <c r="J203"/>
  <c r="J186"/>
  <c r="BK168"/>
  <c r="J122"/>
  <c r="J168"/>
  <c r="J155"/>
  <c i="4" r="BK147"/>
  <c r="BK129"/>
  <c r="BK137"/>
  <c r="J152"/>
  <c i="5" r="BK150"/>
  <c r="J140"/>
  <c r="J136"/>
  <c r="J130"/>
  <c r="J124"/>
  <c r="J148"/>
  <c r="BK144"/>
  <c r="J34"/>
  <c i="2" l="1" r="P126"/>
  <c r="P245"/>
  <c r="P244"/>
  <c r="P266"/>
  <c r="BK126"/>
  <c r="J126"/>
  <c r="J98"/>
  <c r="BK245"/>
  <c r="J245"/>
  <c r="J102"/>
  <c r="BK266"/>
  <c r="J266"/>
  <c r="J103"/>
  <c r="T126"/>
  <c r="T245"/>
  <c r="T244"/>
  <c r="R266"/>
  <c r="R126"/>
  <c r="R125"/>
  <c r="R124"/>
  <c r="R245"/>
  <c r="R244"/>
  <c r="T266"/>
  <c i="3" r="T121"/>
  <c r="BK202"/>
  <c r="J202"/>
  <c r="J98"/>
  <c i="4" r="BK125"/>
  <c r="J125"/>
  <c r="J100"/>
  <c i="3" r="BK121"/>
  <c r="J121"/>
  <c r="J97"/>
  <c r="P202"/>
  <c i="4" r="P125"/>
  <c r="P124"/>
  <c r="P123"/>
  <c i="1" r="AU98"/>
  <c i="3" r="R121"/>
  <c r="T202"/>
  <c i="4" r="R125"/>
  <c r="R124"/>
  <c r="R123"/>
  <c i="3" r="P121"/>
  <c r="P120"/>
  <c i="1" r="AU97"/>
  <c i="3" r="R202"/>
  <c i="4" r="T125"/>
  <c r="T124"/>
  <c r="T123"/>
  <c i="2" r="BK226"/>
  <c r="J226"/>
  <c r="J99"/>
  <c r="BK275"/>
  <c r="J275"/>
  <c r="J104"/>
  <c r="BK234"/>
  <c r="J234"/>
  <c r="J100"/>
  <c i="4" r="BK151"/>
  <c r="J151"/>
  <c r="J101"/>
  <c i="3" r="BK225"/>
  <c r="J225"/>
  <c r="J100"/>
  <c i="5" r="BK154"/>
  <c r="J154"/>
  <c r="J98"/>
  <c r="BK119"/>
  <c r="BK118"/>
  <c r="J118"/>
  <c r="J96"/>
  <c r="J89"/>
  <c r="BE126"/>
  <c r="E85"/>
  <c r="F115"/>
  <c r="BE120"/>
  <c r="BE132"/>
  <c r="BE134"/>
  <c r="BE142"/>
  <c r="BE146"/>
  <c r="BE152"/>
  <c r="BE138"/>
  <c i="4" r="BK124"/>
  <c r="J124"/>
  <c r="J99"/>
  <c i="5" r="BE122"/>
  <c r="BE124"/>
  <c r="BE128"/>
  <c r="BE130"/>
  <c r="BE136"/>
  <c r="BE140"/>
  <c r="BE144"/>
  <c r="BE148"/>
  <c r="BE150"/>
  <c r="BE155"/>
  <c i="1" r="AW99"/>
  <c i="4" r="F120"/>
  <c r="BE129"/>
  <c r="BE133"/>
  <c r="BE140"/>
  <c r="E85"/>
  <c r="J91"/>
  <c r="BE126"/>
  <c r="BE137"/>
  <c r="BE147"/>
  <c r="BE152"/>
  <c i="3" r="F92"/>
  <c r="BE122"/>
  <c r="BE134"/>
  <c r="BE168"/>
  <c r="BE181"/>
  <c r="J89"/>
  <c r="BE138"/>
  <c r="BE145"/>
  <c r="BE150"/>
  <c r="BE155"/>
  <c r="BE163"/>
  <c r="BE172"/>
  <c r="BE197"/>
  <c r="BE205"/>
  <c r="BE207"/>
  <c r="BE211"/>
  <c r="BE218"/>
  <c r="BE221"/>
  <c r="BE226"/>
  <c r="BE159"/>
  <c r="BE177"/>
  <c r="BE192"/>
  <c r="BE203"/>
  <c r="BE215"/>
  <c r="E85"/>
  <c r="BE127"/>
  <c r="BE132"/>
  <c r="BE186"/>
  <c r="BE188"/>
  <c r="BE209"/>
  <c i="2" r="BE158"/>
  <c r="BE169"/>
  <c r="BE184"/>
  <c r="BE150"/>
  <c r="BE176"/>
  <c r="BE246"/>
  <c r="BE254"/>
  <c r="E85"/>
  <c r="J89"/>
  <c r="BE138"/>
  <c r="BE142"/>
  <c r="BE154"/>
  <c r="BE162"/>
  <c r="BE180"/>
  <c r="BE191"/>
  <c r="BE227"/>
  <c r="BE235"/>
  <c r="F92"/>
  <c r="BE127"/>
  <c r="BE130"/>
  <c r="BE134"/>
  <c r="BE198"/>
  <c r="BE212"/>
  <c r="BE215"/>
  <c r="BE217"/>
  <c r="BE250"/>
  <c r="BE262"/>
  <c r="BE267"/>
  <c r="BE271"/>
  <c r="BE276"/>
  <c r="BE146"/>
  <c r="BE203"/>
  <c r="BE207"/>
  <c r="BE219"/>
  <c r="BE222"/>
  <c r="BE258"/>
  <c r="F35"/>
  <c i="1" r="BB95"/>
  <c r="AS94"/>
  <c i="3" r="F35"/>
  <c i="1" r="BB97"/>
  <c i="2" r="F36"/>
  <c i="1" r="BC95"/>
  <c i="2" r="F37"/>
  <c i="1" r="BD95"/>
  <c i="4" r="J36"/>
  <c i="1" r="AW98"/>
  <c i="4" r="F37"/>
  <c i="1" r="BB98"/>
  <c i="5" r="F36"/>
  <c i="1" r="BC99"/>
  <c i="2" r="F34"/>
  <c i="1" r="BA95"/>
  <c i="3" r="F36"/>
  <c i="1" r="BC97"/>
  <c i="4" r="F38"/>
  <c i="1" r="BC98"/>
  <c i="5" r="F35"/>
  <c i="1" r="BB99"/>
  <c i="2" r="J34"/>
  <c i="1" r="AW95"/>
  <c i="3" r="J34"/>
  <c i="1" r="AW97"/>
  <c i="3" r="F34"/>
  <c i="1" r="BA97"/>
  <c i="4" r="F36"/>
  <c i="1" r="BA98"/>
  <c i="4" r="F39"/>
  <c i="1" r="BD98"/>
  <c i="5" r="F37"/>
  <c i="1" r="BD99"/>
  <c i="3" r="F37"/>
  <c i="1" r="BD97"/>
  <c i="5" r="F34"/>
  <c i="1" r="BA99"/>
  <c i="3" l="1" r="R120"/>
  <c i="2" r="T125"/>
  <c r="T124"/>
  <c i="3" r="T120"/>
  <c i="2" r="P125"/>
  <c r="P124"/>
  <c i="1" r="AU95"/>
  <c i="2" r="BK244"/>
  <c r="J244"/>
  <c r="J101"/>
  <c r="BK125"/>
  <c r="J125"/>
  <c r="J97"/>
  <c i="3" r="BK224"/>
  <c r="J224"/>
  <c r="J99"/>
  <c i="5" r="J119"/>
  <c r="J97"/>
  <c i="4" r="BK123"/>
  <c r="J123"/>
  <c r="J98"/>
  <c i="2" r="J33"/>
  <c i="1" r="AV95"/>
  <c r="AT95"/>
  <c r="AU96"/>
  <c i="3" r="F33"/>
  <c i="1" r="AZ97"/>
  <c i="5" r="J30"/>
  <c i="1" r="AG99"/>
  <c i="2" r="F33"/>
  <c i="1" r="AZ95"/>
  <c i="3" r="J33"/>
  <c i="1" r="AV97"/>
  <c r="AT97"/>
  <c r="BD96"/>
  <c i="4" r="J35"/>
  <c i="1" r="AV98"/>
  <c r="AT98"/>
  <c i="4" r="F35"/>
  <c i="1" r="AZ98"/>
  <c i="5" r="F33"/>
  <c i="1" r="AZ99"/>
  <c r="BC96"/>
  <c r="AY96"/>
  <c r="BB96"/>
  <c r="AX96"/>
  <c i="5" r="J33"/>
  <c i="1" r="AV99"/>
  <c r="AT99"/>
  <c r="AN99"/>
  <c r="BA96"/>
  <c r="AW96"/>
  <c i="3" l="1" r="BK120"/>
  <c r="J120"/>
  <c i="2" r="BK124"/>
  <c r="J124"/>
  <c r="J96"/>
  <c i="5" r="J39"/>
  <c i="1" r="AU94"/>
  <c i="3" r="J30"/>
  <c i="1" r="AG97"/>
  <c r="AZ96"/>
  <c r="AV96"/>
  <c r="AT96"/>
  <c i="4" r="J32"/>
  <c i="1" r="AG98"/>
  <c r="AG96"/>
  <c r="BA94"/>
  <c r="W30"/>
  <c r="BD94"/>
  <c r="W33"/>
  <c r="BC94"/>
  <c r="AY94"/>
  <c r="BB94"/>
  <c r="W31"/>
  <c i="3" l="1" r="J39"/>
  <c r="J96"/>
  <c i="1" r="AN96"/>
  <c i="4" r="J41"/>
  <c i="1" r="AN98"/>
  <c r="AN97"/>
  <c r="AX94"/>
  <c i="2" r="J30"/>
  <c i="1" r="AG95"/>
  <c r="W32"/>
  <c r="AW94"/>
  <c r="AK30"/>
  <c r="AZ94"/>
  <c r="AV94"/>
  <c r="AK29"/>
  <c i="2" l="1" r="J39"/>
  <c i="1" r="AN95"/>
  <c r="AG94"/>
  <c r="AT94"/>
  <c r="W29"/>
  <c l="1" r="AN94"/>
  <c r="AK26"/>
  <c r="AK35"/>
</calcChain>
</file>

<file path=xl/sharedStrings.xml><?xml version="1.0" encoding="utf-8"?>
<sst xmlns="http://schemas.openxmlformats.org/spreadsheetml/2006/main">
  <si>
    <t>Export Komplet</t>
  </si>
  <si>
    <t/>
  </si>
  <si>
    <t>2.0</t>
  </si>
  <si>
    <t>ZAMOK</t>
  </si>
  <si>
    <t>False</t>
  </si>
  <si>
    <t>{fe6ecf10-2142-4cad-b51f-2fa721390f1f}</t>
  </si>
  <si>
    <t>0,01</t>
  </si>
  <si>
    <t>21</t>
  </si>
  <si>
    <t>12</t>
  </si>
  <si>
    <t>REKAPITULACE STAVBY</t>
  </si>
  <si>
    <t xml:space="preserve">v ---  níže se nacházejí doplnkové a pomocné údaje k sestavám  --- v</t>
  </si>
  <si>
    <t>Návod na vyplnění</t>
  </si>
  <si>
    <t>0,001</t>
  </si>
  <si>
    <t>Kód:</t>
  </si>
  <si>
    <t>2021/23_</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</si>
  <si>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</si>
  <si>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</si>
  <si>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Svitava, ř.km 54,815 - 55,545, Svitávka, revitalizace toku - projektová dokumentace (I/2024)</t>
  </si>
  <si>
    <t>KSO:</t>
  </si>
  <si>
    <t>CC-CZ:</t>
  </si>
  <si>
    <t>Místo:</t>
  </si>
  <si>
    <t xml:space="preserve"> </t>
  </si>
  <si>
    <t>Datum:</t>
  </si>
  <si>
    <t>17. 8. 2023</t>
  </si>
  <si>
    <t>Zadavatel:</t>
  </si>
  <si>
    <t>IČ:</t>
  </si>
  <si>
    <t>Povodí Moravy, s.p.</t>
  </si>
  <si>
    <t>DIČ:</t>
  </si>
  <si>
    <t>Uchazeč:</t>
  </si>
  <si>
    <t>Vyplň údaj</t>
  </si>
  <si>
    <t>Projektant:</t>
  </si>
  <si>
    <t>Ing. Jiří Šváb</t>
  </si>
  <si>
    <t>True</t>
  </si>
  <si>
    <t>Zpracovatel:</t>
  </si>
  <si>
    <t>VZD Invest, s.r.o.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</si>
  <si>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</si>
  <si>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</si>
  <si>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</si>
  <si>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</si>
  <si>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</si>
  <si>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</si>
  <si>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</si>
  <si>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</si>
  <si>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</si>
  <si>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</si>
  <si>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</si>
  <si>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</si>
  <si>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</si>
  <si>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</si>
  <si>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</si>
  <si>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</si>
  <si>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</si>
  <si>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</si>
  <si>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</si>
  <si>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</si>
  <si>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</si>
  <si>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</si>
  <si>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</si>
  <si>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</si>
  <si>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</si>
  <si>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</si>
  <si>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</si>
  <si>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</si>
  <si>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</si>
  <si>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</si>
  <si>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</si>
  <si>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</si>
  <si>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</si>
  <si>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</si>
  <si>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</si>
  <si>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</si>
  <si>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</si>
  <si>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</si>
  <si>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</si>
  <si>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</si>
  <si>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</si>
  <si>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</si>
  <si>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</si>
  <si>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</si>
  <si>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</si>
  <si>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</si>
  <si>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</si>
  <si>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Revitalizace toku</t>
  </si>
  <si>
    <t>STA</t>
  </si>
  <si>
    <t>1</t>
  </si>
  <si>
    <t>{f14130c7-a57f-40f2-b980-ca8f3d685c10}</t>
  </si>
  <si>
    <t>2</t>
  </si>
  <si>
    <t>SO 02</t>
  </si>
  <si>
    <t>Výsadby</t>
  </si>
  <si>
    <t>{7db16743-8b1b-493f-bc7c-7a63eb445f80}</t>
  </si>
  <si>
    <t>Soupis</t>
  </si>
  <si>
    <t>###NOINSERT###</t>
  </si>
  <si>
    <t>SO.02.1</t>
  </si>
  <si>
    <t>Následná péče 1. rok</t>
  </si>
  <si>
    <t>{55de59f6-7c0b-44f7-bd6e-ed35dce73c38}</t>
  </si>
  <si>
    <t>SO 03</t>
  </si>
  <si>
    <t>Vedlejší rozpočtové náklady</t>
  </si>
  <si>
    <t>{2509fa1d-0167-4375-a243-9893b549e2a2}</t>
  </si>
  <si>
    <t>KRYCÍ LIST SOUPISU PRACÍ</t>
  </si>
  <si>
    <t>Objekt:</t>
  </si>
  <si>
    <t>SO 01 - Revitalizace toku</t>
  </si>
  <si>
    <t>REKAPITULACE ČLENĚNÍ SOUPISU PRACÍ</t>
  </si>
  <si>
    <t>Kód dílu - Popis</t>
  </si>
  <si>
    <t>Cena celkem [CZK]</t>
  </si>
  <si>
    <t>Náklady ze soupisu prací</t>
  </si>
  <si>
    <t>-1</t>
  </si>
  <si>
    <t>HSV - Práce a dodávky HSV</t>
  </si>
  <si>
    <t xml:space="preserve">    1 - Zemní práce</t>
  </si>
  <si>
    <t xml:space="preserve">    3 - Svislé a kompletní konstrukce</t>
  </si>
  <si>
    <t xml:space="preserve">    4 - Vodorovné konstrukce</t>
  </si>
  <si>
    <t xml:space="preserve">    9 - Ostatní konstrukce a práce, bourání</t>
  </si>
  <si>
    <t xml:space="preserve">      95 - Různé dokončovací konstrukce a práce pozemních staveb</t>
  </si>
  <si>
    <t xml:space="preserve">    997 - Přesun sutě</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</si>
  <si>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</si>
  <si>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</si>
  <si>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</si>
  <si>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</si>
  <si>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</si>
  <si>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</si>
  <si>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</si>
  <si>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</si>
  <si>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</si>
  <si>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</si>
  <si>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</si>
  <si>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</si>
  <si>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</si>
  <si>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</si>
  <si>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</si>
  <si>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</si>
  <si>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</si>
  <si>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</si>
  <si>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</si>
  <si>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111251201</t>
  </si>
  <si>
    <t>Odstranění křovin a stromů průměru kmene do 100 mm i s kořeny sklonu terénu přes 1:5 z celkové plochy do 100 m2 strojně</t>
  </si>
  <si>
    <t>m2</t>
  </si>
  <si>
    <t>CS ÚRS 2024 01</t>
  </si>
  <si>
    <t>4</t>
  </si>
  <si>
    <t>1735695635</t>
  </si>
  <si>
    <t>PP</t>
  </si>
  <si>
    <t>Odstranění křovin a stromů s odstraněním kořenů strojně průměru kmene do 100 mm v rovině nebo ve svahu sklonu terénu přes 1:5, při celkové ploše do 100 m2</t>
  </si>
  <si>
    <t>VV</t>
  </si>
  <si>
    <t>80</t>
  </si>
  <si>
    <t>111103201</t>
  </si>
  <si>
    <t>Kosení ve vegetačním období travního porostu řídkého</t>
  </si>
  <si>
    <t>ha</t>
  </si>
  <si>
    <t>-1448983854</t>
  </si>
  <si>
    <t>Kosení travin a vodních rostlin ve vegetačním období travního porostu řídkého</t>
  </si>
  <si>
    <t>(6000+3500)*0,0001</t>
  </si>
  <si>
    <t>Pokosení trávníku před realizací (pravý břeh + levý břeh)</t>
  </si>
  <si>
    <t>3</t>
  </si>
  <si>
    <t>114203101</t>
  </si>
  <si>
    <t>Rozebrání dlažeb z lomového kamene nebo betonových tvárnic na sucho</t>
  </si>
  <si>
    <t>m3</t>
  </si>
  <si>
    <t>1698547311</t>
  </si>
  <si>
    <t>Rozebrání dlažeb nebo záhozů s naložením na dopravní prostředek dlažeb z lomového kamene nebo betonových tvárnic na sucho nebo se spárami vyplněnými pískem nebo drnem</t>
  </si>
  <si>
    <t>1650</t>
  </si>
  <si>
    <t>Odstranění původního opevnění břehů (kamenná dlažba tl. 0,4 m)</t>
  </si>
  <si>
    <t>114203201</t>
  </si>
  <si>
    <t>Očištění lomového kamene nebo betonových tvárnic od hlíny nebo písku</t>
  </si>
  <si>
    <t>1046482179</t>
  </si>
  <si>
    <t>Očištění lomového kamene nebo betonových tvárnic získaných při rozebrání dlažeb, záhozů, rovnanin a soustřeďovacích staveb od hlíny nebo písku</t>
  </si>
  <si>
    <t>432,9</t>
  </si>
  <si>
    <t xml:space="preserve">Očištění kamenů pro použití do revitalizovaného toku </t>
  </si>
  <si>
    <t>5</t>
  </si>
  <si>
    <t>114203301</t>
  </si>
  <si>
    <t>Třídění lomového kamene nebo betonových tvárnic podle druhu, velikosti nebo tvaru - strojně</t>
  </si>
  <si>
    <t>-781591776</t>
  </si>
  <si>
    <t>Třídění lomového kamene nebo betonových tvárnic strojně získaných při rozebrání dlažeb, záhozů, rovnanin a soustřeďovacích staveb podle druhu, velikosti nebo tvaru</t>
  </si>
  <si>
    <t>Třídění kamenů pro použití do revitalizovaného toku</t>
  </si>
  <si>
    <t>6</t>
  </si>
  <si>
    <t>124253102</t>
  </si>
  <si>
    <t>Vykopávky pro koryta vodotečí v hornině třídy těžitelnosti I skupiny 3 objem do 5000 m3 strojně</t>
  </si>
  <si>
    <t>-1016223558</t>
  </si>
  <si>
    <t>Vykopávky pro koryta vodotečí strojně v hornině třídy těžitelnosti I skupiny 3 přes 1 000 do 5 000 m3</t>
  </si>
  <si>
    <t>4740</t>
  </si>
  <si>
    <t>Výkop v korytě - spodní vrstvy pod organickou zeminou - povrch terénu nesvahovat do hladka - ponechat nerovný</t>
  </si>
  <si>
    <t>7</t>
  </si>
  <si>
    <t>124253119</t>
  </si>
  <si>
    <t>Příplatek k vykopávkám pro koryta vodotečí v hornině třídy těžitelnosti I skupiny 3 v tekoucí vodě při LTM</t>
  </si>
  <si>
    <t>-1731374393</t>
  </si>
  <si>
    <t>Vykopávky pro koryta vodotečí strojně Příplatek k cenám za vykopávky pro koryta vodotečí v tekoucí vodě při LTM v hornině třídy těžitelnosti I skupiny 3</t>
  </si>
  <si>
    <t>4740*(0,25)</t>
  </si>
  <si>
    <t>Výkop v korytě - spodní vrstvy pod ogranickou zeminou - příplatek ke 25 % objemu nasyceného podzemní vodou</t>
  </si>
  <si>
    <t>8</t>
  </si>
  <si>
    <t>129253201</t>
  </si>
  <si>
    <t>Čištění otevřených koryt vodotečí šíře dna přes 5 m hl do 5 m v hornině třídy těžitelnosti I skupiny 3 strojně</t>
  </si>
  <si>
    <t>-1540923194</t>
  </si>
  <si>
    <t>Čištění otevřených koryt vodotečí strojně s přehozením rozpojeného nánosu do 3 m nebo s naložením na dopravní prostředek při šířce původního dna přes 5 m a hloubce koryta do 5 m v hornině třídy těžitelnosti I skupiny 3</t>
  </si>
  <si>
    <t>7167</t>
  </si>
  <si>
    <t xml:space="preserve">Odstranění organické zeminy na březích vodního toku a na vodorovné části- povrch terénu nesvahovat lžící do hladka - ponechat nerovný </t>
  </si>
  <si>
    <t>9</t>
  </si>
  <si>
    <t>162351103</t>
  </si>
  <si>
    <t>Vodorovné přemístění přes 50 do 500 m výkopku/sypaniny z horniny třídy těžitelnosti I skupiny 1 až 3</t>
  </si>
  <si>
    <t>-761039284</t>
  </si>
  <si>
    <t>Vodorovné přemístění výkopku nebo sypaniny po suchu na obvyklém dopravním prostředku, bez naložení výkopku, avšak se složením bez rozhrnutí z horniny třídy těžitelnosti I skupiny 1 až 3 na vzdálenost přes 50 do 500 m</t>
  </si>
  <si>
    <t>(3644+1600*0,5)*2</t>
  </si>
  <si>
    <t>Vodorovné přemístění zeminy na mezidep. a zpět pro uložení do revitaliz toku + ohumusování 50% bude odvezeno na mezideponii a zpět 50% přehozeno )</t>
  </si>
  <si>
    <t>10</t>
  </si>
  <si>
    <t>162351143</t>
  </si>
  <si>
    <t>Vodorovné přemístění přes 50 do 500 m výkopku/sypaniny z horniny třídy těžitelnosti III skupiny 6 a 7</t>
  </si>
  <si>
    <t>-970041746</t>
  </si>
  <si>
    <t>Vodorovné přemístění výkopku nebo sypaniny po suchu na obvyklém dopravním prostředku, bez naložení výkopku, avšak se složením bez rozhrnutí z horniny třídy těžitelnosti III skupiny 6 a 7 na vzdálenost přes 50 do 500 m</t>
  </si>
  <si>
    <t xml:space="preserve">Vodorovný přesun celkového objemu vytěženého kamene na mezideponii </t>
  </si>
  <si>
    <t>432,9+60</t>
  </si>
  <si>
    <t>Vodorovný přesun části vytěženého kamene z mezidep. na místo uložení do revital. (výhony, lokální umístění kamenů,zídky,dnové prahy, lokální sanac...)</t>
  </si>
  <si>
    <t>Součet</t>
  </si>
  <si>
    <t>11</t>
  </si>
  <si>
    <t>162651111</t>
  </si>
  <si>
    <t>Vodorovné přemístění přes 3 000 do 4000 m výkopku/sypaniny z horniny třídy těžitelnosti I skupiny 1 až 3</t>
  </si>
  <si>
    <t>793907631</t>
  </si>
  <si>
    <t>Vodorovné přemístění výkopku nebo sypaniny po suchu na obvyklém dopravním prostředku, bez naložení výkopku, avšak se složením bez rozhrnutí z horniny třídy těžitelnosti I skupiny 1 až 3 na vzdálenost přes 3 000 do 4 000 m</t>
  </si>
  <si>
    <t>4740-3644</t>
  </si>
  <si>
    <t>Přesun přebytečné výkopové zeminy na skládku - do 4 km - předpoklad Rekultivační závod Boskovice</t>
  </si>
  <si>
    <t>5567</t>
  </si>
  <si>
    <t>Přesun humózní zeminy na skládku- předpoklad Rekultivační závod Boskovice</t>
  </si>
  <si>
    <t>162651151</t>
  </si>
  <si>
    <t>Vodorovné přemístění přes 3 000 do 4000 m výkopku/sypaniny z horniny třídy těžitelnosti III skupiny 6 a 7</t>
  </si>
  <si>
    <t>-800517787</t>
  </si>
  <si>
    <t>Vodorovné přemístění výkopku nebo sypaniny po suchu na obvyklém dopravním prostředku, bez naložení výkopku, avšak se složením bez rozhrnutí z horniny třídy těžitelnosti III skupiny 6 a 7 na vzdálenost přes 3 000 do 4 000 m</t>
  </si>
  <si>
    <t xml:space="preserve">1650-432,9-60 </t>
  </si>
  <si>
    <t>Vodorovný přesun přebytečného lomového kamene z mezideponie na skládku - předpoklad Rekultivační závod Boskovice</t>
  </si>
  <si>
    <t>13</t>
  </si>
  <si>
    <t>166151101</t>
  </si>
  <si>
    <t>Přehození neulehlého výkopku z horniny třídy těžitelnosti I skupiny 1 až 3 strojně</t>
  </si>
  <si>
    <t>-1420031237</t>
  </si>
  <si>
    <t>Přehození neulehlého výkopku strojně z horniny třídy těžitelnosti I, skupiny 1 až 3</t>
  </si>
  <si>
    <t>(3644+1600)*0,5</t>
  </si>
  <si>
    <t>Přehození výkopové zeminy pro uložení do revitalizovaného vodního toku (50% bude přehozeno 50% bude odvezeno na mezideponii a zpět)</t>
  </si>
  <si>
    <t>14</t>
  </si>
  <si>
    <t>167151111</t>
  </si>
  <si>
    <t>Nakládání výkopku z hornin třídy těžitelnosti I skupiny 1 až 3 přes 100 m3</t>
  </si>
  <si>
    <t>1822068338</t>
  </si>
  <si>
    <t>Nakládání, skládání a překládání neulehlého výkopku nebo sypaniny strojně nakládání, množství přes 100 m3, z hornin třídy těžitelnosti I, skupiny 1 až 3</t>
  </si>
  <si>
    <t xml:space="preserve">Naložení přebytečné výkopové zeminy pro přesun na skládku </t>
  </si>
  <si>
    <t xml:space="preserve">Naložení výkopové zeminy z mezideponie pro přesun a uložení do revitalizovaného vodního toku + ohumusování  (50% bude odvezeno na mezideponii a zpět)</t>
  </si>
  <si>
    <t>15</t>
  </si>
  <si>
    <t>167151113</t>
  </si>
  <si>
    <t>Nakládání výkopku z hornin třídy těžitelnosti III skupiny 6 a 7 přes 100 m3</t>
  </si>
  <si>
    <t>21419997</t>
  </si>
  <si>
    <t>Nakládání, skládání a překládání neulehlého výkopku nebo sypaniny strojně nakládání, množství přes 100 m3, z hornin třídy těžitelnosti III, skupiny 6 a 7</t>
  </si>
  <si>
    <t>1650-432,9-60</t>
  </si>
  <si>
    <t xml:space="preserve">Naložení pro vodorovný přesun přebytečného lomového kamene z vybouraných dlažeb z mezideponie na skládku </t>
  </si>
  <si>
    <t>Naložení pro vodorovný přesun přebytečného lomového kamene z mezideponie na uložení do revitalizovaného toku (zídky,pasy,výhony,stabilizační pasy)</t>
  </si>
  <si>
    <t>16</t>
  </si>
  <si>
    <t>174151101</t>
  </si>
  <si>
    <t>Zásyp jam, šachet rýh nebo kolem objektů sypaninou se zhutněním</t>
  </si>
  <si>
    <t>-668802303</t>
  </si>
  <si>
    <t>Zásyp sypaninou z jakékoliv horniny strojně s uložením výkopku ve vrstvách se zhutněním jam, šachet, rýh nebo kolem objektů v těchto vykopávkách</t>
  </si>
  <si>
    <t>3644</t>
  </si>
  <si>
    <t xml:space="preserve">Zásyp dle příčných profilů (kaveren po odstranění kamenného opevnění) </t>
  </si>
  <si>
    <t>17</t>
  </si>
  <si>
    <t>181006123</t>
  </si>
  <si>
    <t>Rozprostření zemin tl vrstvy do 0,2 m schopných zúrodnění ve sklonu přes 1:5</t>
  </si>
  <si>
    <t>-1298384807</t>
  </si>
  <si>
    <t>Rozprostření zemin schopných zúrodnění ve sklonu přes 1:5, tloušťka vrstvy přes 0,15 do 0,20 m</t>
  </si>
  <si>
    <t>8000</t>
  </si>
  <si>
    <t>Ohumusování břehů revitalizovaného koryta - v tl. 0,2 m - povrch ponechat nerovný - nesvahovat do hladka (objem 1600 m3)</t>
  </si>
  <si>
    <t>18</t>
  </si>
  <si>
    <t>181451122</t>
  </si>
  <si>
    <t>Založení lučního trávníku výsevem pl přes 1000 m2 ve svahu přes 1:5 do 1:2</t>
  </si>
  <si>
    <t>492906992</t>
  </si>
  <si>
    <t>Založení trávníku na půdě předem připravené plochy přes 1000 m2 výsevem včetně utažení lučního na svahu přes 1:5 do 1:2</t>
  </si>
  <si>
    <t>Osetí břehů revitalizovaného koryta</t>
  </si>
  <si>
    <t>19</t>
  </si>
  <si>
    <t>M</t>
  </si>
  <si>
    <t>00572474</t>
  </si>
  <si>
    <t>osivo směs travní krajinná-svahová</t>
  </si>
  <si>
    <t>kg</t>
  </si>
  <si>
    <t>997254110</t>
  </si>
  <si>
    <t>8000*0,02 'Přepočtené koeficientem množství</t>
  </si>
  <si>
    <t>20</t>
  </si>
  <si>
    <t>R18</t>
  </si>
  <si>
    <t>D+M Zajištění a umístění mrtvého dřeva do revitalizovaného vodního toku pro podporu biodiverzity (kmeny s korunami, kořeny,...) 10 ks pařezů (průměr min 400 mm) a 3 ks kmene s korunou (délky min 5,0 m)</t>
  </si>
  <si>
    <t>kpl</t>
  </si>
  <si>
    <t>-682776150</t>
  </si>
  <si>
    <t>D+M Zajištění a umístení mrtvého dřeva do vodního toku pro podporu biodiverzity. Umístení pařezů a části kmenů do vodního toku. Pařezy a dřevo vhodně ukotvit proti posunu. Položka obsahuje zajištění mrtvé dřeva, veškeré vodorovné a svislé přesuny a manipulaci s dřevním hmotou a její ukotvení.Kotvení bude provedeno pomocí odpovídajícího poštu dřevěných kůlů. V rámci položky je zajištění materiálu, přesuny a uložení do místa určení.</t>
  </si>
  <si>
    <t>R24</t>
  </si>
  <si>
    <t xml:space="preserve">Zdravotní ořez stávajících stromů (v počtu 15  ks dřevin)</t>
  </si>
  <si>
    <t>946850247</t>
  </si>
  <si>
    <t xml:space="preserve">Zdravotní ořez stávajících stromů (v počtu 15  ks dřevin) - bude provedeno odborně způsobiloou osobou.</t>
  </si>
  <si>
    <t>22</t>
  </si>
  <si>
    <t>R4.1</t>
  </si>
  <si>
    <t>Zajištění převedení tekoucí vody a průsaků včetně čerpání dle zvolené technologiepo po dobu nutnou pro výstavbu (převedení vody potrubím, vytvoření dočasných zemních hrázek, pohotovost čerpadla, čerpání vody)</t>
  </si>
  <si>
    <t>-1807204201</t>
  </si>
  <si>
    <t>Poznámka k položce:
- převedení vody potrubím během výstavby,včetně použití potrubí pro převedení, vedení potrubí bude vrchem, nesmí být narušen rostlý terén 
- včetně podpůrné konstrukce (např. z dřevěných trámů, trubkové lešení ) s dostatečnou nosností 
- čerpání průsaků do výšky až 10 m s průměrným přítokem do 1000 l/min
- pohotovostní čerpací soustavy dimenzovanou na požadovanou čerpací výšku a průtok
- včetně zbudování zemních hrázek ze zemin vhodných do hrázek (včetně zajištění materiálu a dovozu), dostatečně těsnících, jímkovaní, soustředění převáděné vody, rozebrání hrázek</t>
  </si>
  <si>
    <t>23</t>
  </si>
  <si>
    <t>R9</t>
  </si>
  <si>
    <t>Kompletní likvidace dřevních zbytků, větví, pařezů a travin v souladu se zk. O odpadech č 185/2001 Sb. v platném znění.</t>
  </si>
  <si>
    <t>642353709</t>
  </si>
  <si>
    <t>Obsahuje všechny druhy likvidace - uložení na skládku, spálení nebo štěpkování. Součástí položky je možná doprava, potřebná manipulace a poplatky za uložení na skládku.</t>
  </si>
  <si>
    <t>Svislé a kompletní konstrukce</t>
  </si>
  <si>
    <t>24</t>
  </si>
  <si>
    <t>R-10</t>
  </si>
  <si>
    <t>Realizace suchých kamenných zídek - útočiště pro plazy orientované na jih- při použití původního kamene z opevnění břehů</t>
  </si>
  <si>
    <t>-1931361163</t>
  </si>
  <si>
    <t xml:space="preserve">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na sucho jednostranně lícované. Bude použit původní kámen.</t>
  </si>
  <si>
    <t>5*16*1,35</t>
  </si>
  <si>
    <t>Suchá kamenná zídka - biotechnický prvek</t>
  </si>
  <si>
    <t>3*6*1,3</t>
  </si>
  <si>
    <t>Sypaná urovnaná kamenná hromada</t>
  </si>
  <si>
    <t>Vodorovné konstrukce</t>
  </si>
  <si>
    <t>25</t>
  </si>
  <si>
    <t>R-1</t>
  </si>
  <si>
    <t xml:space="preserve">Realizace kamenných prvků (výhony, lokální kámen a dnový stabilizační pás) - kamenný zához z kamene do 200 kg  s urovnáním líce - bude použit kámen z původního kamenného opevnění břehů</t>
  </si>
  <si>
    <t>1295300396</t>
  </si>
  <si>
    <t xml:space="preserve">Zához z lomového kamene neupraveného záhozového bez proštěrkování z terénu, hmotnosti jednotlivých kamenů do 200 kg. Výhon - usměrňovací stavba z lomového kamene - 8m3 kamene na 1 výhon. Lokální umístění kamene - pro podporu hydraulické členitosti koryta - 10m3 na lokaci. Dnový stabilizační pás - pás plochy 60 m2, hloubky 0,4 m, v místě přechodu sklonu. </t>
  </si>
  <si>
    <t>10*8</t>
  </si>
  <si>
    <t>Realizace kamenných výhonů (8m3 na 1 výhon) - použitý kámen z původního opevnění</t>
  </si>
  <si>
    <t>4*17*1,0</t>
  </si>
  <si>
    <t xml:space="preserve">Realizace lokálně umístěného lomového kamene do revitalizovaného toku  (10 m3 na 1 lokaci) - použitý kámen z původního opevnění</t>
  </si>
  <si>
    <t>30,5+31+30+30+32</t>
  </si>
  <si>
    <t xml:space="preserve">Realizace dnových  stabilizačních pásů, poproudní šířka 2,5 m - použitý kámen z původního opevnění ( dnovy pas v: PF7+PF12/13+PF14/15+PF17/18+PF24)</t>
  </si>
  <si>
    <t>Ostatní konstrukce a práce, bourání</t>
  </si>
  <si>
    <t>95</t>
  </si>
  <si>
    <t>Různé dokončovací konstrukce a práce pozemních staveb</t>
  </si>
  <si>
    <t>26</t>
  </si>
  <si>
    <t>R.10</t>
  </si>
  <si>
    <t>D+M Dočasné zpevnění v korytě vodního toku - pro příjezd a ve dně - např. dřevěné matrace</t>
  </si>
  <si>
    <t>m</t>
  </si>
  <si>
    <t>-1569234044</t>
  </si>
  <si>
    <t>D+M Dočasné zpevnění v korytě vodního toku - pro příjezd a ve dně - např. dřevěné matrace. Zpevnění pro provádění zemních prací. Položka obsahuje dřevěné matrace, veškerou manipulaci s dřevěnými matracemi a uvedení terénu do původního stavu.</t>
  </si>
  <si>
    <t>150</t>
  </si>
  <si>
    <t>27</t>
  </si>
  <si>
    <t>R.6</t>
  </si>
  <si>
    <t>D+M Dočasné zpevnění příjezdu pomocí betonových panelů - v délce 100 m</t>
  </si>
  <si>
    <t>-877321124</t>
  </si>
  <si>
    <t xml:space="preserve">D+M Dočasné zpevnění příjezdu pomocí betonových panelů. Zpevnění příjedu pomocí betonových silničních panelů tloušťky min 150 mm, pod panely bude položeno podkladní štěrkové lože, lože bude položeno na geotextiíli gramáže min 500 g/m2. Po dokončení stavebních prací bude ostraněno zpevnění a terén bude uveden do původní stavu (urovnání, osetí, odstranění případných úlomků kamene). Jedná se o délku cca 100 m, panel šířky 3,0 m (100 ks, 1/3 ceny). V položce je započítána 1/3 ceny betonových panelů vzhledem k možnosti jejich opakovaného použití.
</t>
  </si>
  <si>
    <t>28</t>
  </si>
  <si>
    <t>R.9</t>
  </si>
  <si>
    <t>D+M Lokální sanace neúnosných částí dna kamenivem</t>
  </si>
  <si>
    <t>1221685769</t>
  </si>
  <si>
    <t xml:space="preserve">Lokální sanace neúnosných částí dna kamenivem. Položka obsahuje vodorovný a svislý přesun a uložení kameniva  (v případě výskytu neúnosných zvodnělých zemin) - bude využit lomový kámen z odstraněného opevnění břehů. V objemu 60 m3.</t>
  </si>
  <si>
    <t>29</t>
  </si>
  <si>
    <t>R40</t>
  </si>
  <si>
    <t xml:space="preserve">D+M Napojení vyústění drenáží do revitalizované části vodního toku </t>
  </si>
  <si>
    <t>731896254</t>
  </si>
  <si>
    <t xml:space="preserve">Napojení případných vyústění drenáží do revitalizované části vodního toku - vybourání části drenážních trub (per), napojení do revitalizované části vodního toku - DN300 v PF24 a předpoklad dalších 5-ti výstí v trase revitalizace.Položka obsahuje i likvidaci materiálu drenáží (naložení, odvoz na skládku, složení, zaplacení poplatku za uložení odpadu)
</t>
  </si>
  <si>
    <t>30</t>
  </si>
  <si>
    <t>R41</t>
  </si>
  <si>
    <t>D+M Ochrana stávajících dřevin proti poškození stavební technikou - 20 ks dřevin</t>
  </si>
  <si>
    <t>201788489</t>
  </si>
  <si>
    <t>Ochrana dřevin proti poškození stavební technikou. Dojde k obalení kamene dřevěnými fošnami, budou staženy drátem. Položka obsahuje dodávku materiálu i montáž.</t>
  </si>
  <si>
    <t>997</t>
  </si>
  <si>
    <t>Přesun sutě</t>
  </si>
  <si>
    <t>31</t>
  </si>
  <si>
    <t>997013655-R1</t>
  </si>
  <si>
    <t>Poplatek za uložení na skládce (skládkovné) zeminy a kamení kód odpadu 17 05 04</t>
  </si>
  <si>
    <t>t</t>
  </si>
  <si>
    <t>-1593767824</t>
  </si>
  <si>
    <t>Poplatek za uložení stavebního odpadu na skládce (skládkovné) zeminy a kamení zatříděného do Katalogu odpadů pod kódem 17 05 04</t>
  </si>
  <si>
    <t>1157*2,1</t>
  </si>
  <si>
    <t xml:space="preserve">Přebytečné kamenivo  - uloženo na skládku - předpoklad Rekultivační závod Boskovice</t>
  </si>
  <si>
    <t>32</t>
  </si>
  <si>
    <t>997013655</t>
  </si>
  <si>
    <t>-1542553087</t>
  </si>
  <si>
    <t>(1096+5567)*1,8</t>
  </si>
  <si>
    <t>Přebytečné kamenivo + zemina - uloženo na skládku - předpoklad Rekultivační závod Boskovice</t>
  </si>
  <si>
    <t>998</t>
  </si>
  <si>
    <t>Přesun hmot</t>
  </si>
  <si>
    <t>33</t>
  </si>
  <si>
    <t>998332011</t>
  </si>
  <si>
    <t>Přesun hmot pro úpravy vodních toků a kanály</t>
  </si>
  <si>
    <t>-623431868</t>
  </si>
  <si>
    <t>Přesun hmot pro úpravy vodních toků a kanály, hráze rybníků apod. dopravní vzdálenost do 500 m</t>
  </si>
  <si>
    <t>SO 02 - Výsadby</t>
  </si>
  <si>
    <t>1 - Zemní práce</t>
  </si>
  <si>
    <t>D2 - Rostlinný materiál</t>
  </si>
  <si>
    <t>183102133</t>
  </si>
  <si>
    <t>Hloubení jamek bez výměny půdy zeminy skupiny 1 až 4 obj přes 0,02 do 0,05 m3 ve svahu přes 1:5 do 1:2</t>
  </si>
  <si>
    <t>kus</t>
  </si>
  <si>
    <t>-2048562621</t>
  </si>
  <si>
    <t>Hloubení jamek pro vysazování rostlin v zemině skupiny 1 až 4 bez výměny půdy na svahu přes 1:5 do 1:2, objemu přes 0,02 do 0,05 m3</t>
  </si>
  <si>
    <t>16*7</t>
  </si>
  <si>
    <t>Výsadba keřů</t>
  </si>
  <si>
    <t>183102134</t>
  </si>
  <si>
    <t>Hloubení jamek bez výměny půdy zeminy skupiny 1 až 4 obj přes 0,05 do 0,125 m3 ve svahu přes 1:5 do 1:2</t>
  </si>
  <si>
    <t>2141207197</t>
  </si>
  <si>
    <t>Hloubení jamek pro vysazování rostlin v zemině skupiny 1 až 4 bez výměny půdy na svahu přes 1:5 do 1:2, objemu přes 0,05 do 0,125 m3</t>
  </si>
  <si>
    <t>Výsadba stromů</t>
  </si>
  <si>
    <t>10391100</t>
  </si>
  <si>
    <t>kůra mulčovací VL</t>
  </si>
  <si>
    <t>1253714393</t>
  </si>
  <si>
    <t>184813121</t>
  </si>
  <si>
    <t>Ochrana dřevin před okusem ručně pletivem v rovině a svahu do 1:5</t>
  </si>
  <si>
    <t>-669113662</t>
  </si>
  <si>
    <t>Ochrana dřevin před okusem zvěří ručně v rovině nebo ve svahu do 1:5, pletivem, výšky do 2 m</t>
  </si>
  <si>
    <t>Stromy</t>
  </si>
  <si>
    <t>184911431</t>
  </si>
  <si>
    <t>Mulčování rostlin kůrou tl přes 0,1 do 0,15 m v rovině a svahu do 1:5</t>
  </si>
  <si>
    <t>1780089474</t>
  </si>
  <si>
    <t>Mulčování vysazených rostlin mulčovací kůrou, tl. přes 100 do 150 mm v rovině nebo na svahu do 1:5</t>
  </si>
  <si>
    <t>24*0,126</t>
  </si>
  <si>
    <t>16*7*0,126</t>
  </si>
  <si>
    <t>Kotvící kůl k vyvázání ovocných dřevin a poloodrostků mimo výsadbové řady,frézovaný s fazetou a špicí, průměr 8, d. 200 cm</t>
  </si>
  <si>
    <t>ks</t>
  </si>
  <si>
    <t>64</t>
  </si>
  <si>
    <t>255592247</t>
  </si>
  <si>
    <t>Dřevěný kůl D do 0,06 m, délky kůlu do 2,0 m.</t>
  </si>
  <si>
    <t>24*3</t>
  </si>
  <si>
    <t>Zálivka jamky, objem od 0,07 do 0,125 m3 (50x50 cm) /výsadby stromových dřevin/</t>
  </si>
  <si>
    <t>-686286795</t>
  </si>
  <si>
    <t>Zálivka jamky při výsadbě.</t>
  </si>
  <si>
    <t>Povýsadbová zálivka - stromy</t>
  </si>
  <si>
    <t>Bavlněný úvazek</t>
  </si>
  <si>
    <t>-457303442</t>
  </si>
  <si>
    <t>24*0,4</t>
  </si>
  <si>
    <t>Zálivka jamky, objem od 0,02 do 0,05 m3 (35x35 cm) /keře/</t>
  </si>
  <si>
    <t>1644643058</t>
  </si>
  <si>
    <t>Zálivka jamky při výsadbě</t>
  </si>
  <si>
    <t xml:space="preserve">Povýsadbová zálivka - Keře </t>
  </si>
  <si>
    <t>40</t>
  </si>
  <si>
    <t>Instalalace kotvení (3 kůly k rostlině), instalace příčky, vyvázání kmínků úvazky, fixace úvazku ke kůlu sponkováním</t>
  </si>
  <si>
    <t>427118288</t>
  </si>
  <si>
    <t>Ukotvení dřevin kůly D do 0,06 m, délky kůlu do 1,5m</t>
  </si>
  <si>
    <t>R1</t>
  </si>
  <si>
    <t>Přidání půdního kondicionéru k jedné sazenici</t>
  </si>
  <si>
    <t>335228314</t>
  </si>
  <si>
    <t>r100</t>
  </si>
  <si>
    <t>Výsadba sazenic stromů nebo keřů do jamky o objemu 0,02 - 0,05 m3</t>
  </si>
  <si>
    <t>905360411</t>
  </si>
  <si>
    <t xml:space="preserve">Výsadba sazenic bez vykopání jamek a bez donesení hlíny  stromů nebo keřů s kořenovým balem v rašelinocelulozových kelímcích do jamky o velikosti 0,02 - 0,05 m3. </t>
  </si>
  <si>
    <t>Keře</t>
  </si>
  <si>
    <t>r11</t>
  </si>
  <si>
    <t xml:space="preserve">Ochrana skupiny keřů před okusem mechanicky pletivem v rovině a svahu do 1:5 - délka oplocení skupinky keřů 20,0 m </t>
  </si>
  <si>
    <t>-481773225</t>
  </si>
  <si>
    <t>Ochrana dřevin před okusem zvěří mechanicky v rovině nebo ve svahu do 1:5, pletivem, výšky do 2 m</t>
  </si>
  <si>
    <t>R12</t>
  </si>
  <si>
    <t>Umístění signalizačního kolíku pro keř</t>
  </si>
  <si>
    <t>1100214439</t>
  </si>
  <si>
    <t>Umístění signalizační kolíku pro keř.
Ochrana před posečením. Obdélníkový průřez 0,04 x 0,04 m. 
Výška min 0,75 m nad terénem, zahloubení min 0,25 m. Položka obsahuje dodávku materiálu i montáž.</t>
  </si>
  <si>
    <t>R</t>
  </si>
  <si>
    <t xml:space="preserve">Signalizační  kolík, průměr 5 cm, délka 120 cm</t>
  </si>
  <si>
    <t>-462456741</t>
  </si>
  <si>
    <t>Signalizační kolík, průměr 5 cm, délka 120 cm</t>
  </si>
  <si>
    <t>R3</t>
  </si>
  <si>
    <t>Přidání základního pomalu rozpustného hnojiva k jedné sazenici (tabletové hnojivo, více ks k trostlině dle PD)</t>
  </si>
  <si>
    <t>-412713234</t>
  </si>
  <si>
    <t>R156</t>
  </si>
  <si>
    <t>Tabletové pomalurozpustné hnojivo, dávka 50g/rostlina</t>
  </si>
  <si>
    <t>-1668575750</t>
  </si>
  <si>
    <t>24*0,050</t>
  </si>
  <si>
    <t>Stromy 50g/rostlina</t>
  </si>
  <si>
    <t xml:space="preserve">Spojovací příčka k trojkůlům, šířka  6 cm, délka 50 cm (včetně spojovacího materiálu 2x vrut na jednu příčku</t>
  </si>
  <si>
    <t>694691125</t>
  </si>
  <si>
    <t>Vyznačovací kolík, průměr 5 cm, délka 120 cm</t>
  </si>
  <si>
    <t>Příčky ke stromům</t>
  </si>
  <si>
    <t>D2</t>
  </si>
  <si>
    <t>Rostlinný materiál</t>
  </si>
  <si>
    <t>R111</t>
  </si>
  <si>
    <t>Vrba bílá (Salix alba) krytokořenný špičák</t>
  </si>
  <si>
    <t>-63558789</t>
  </si>
  <si>
    <t>R112</t>
  </si>
  <si>
    <t>Topol černý (Populus nigra) krytokořenný špičák</t>
  </si>
  <si>
    <t>1813109648</t>
  </si>
  <si>
    <t>R113</t>
  </si>
  <si>
    <t>Vrba jíva (Salix caprea) krytokořenný špičák</t>
  </si>
  <si>
    <t>-2017236073</t>
  </si>
  <si>
    <t>R114</t>
  </si>
  <si>
    <t>Jilm habrolistý (Ulmus minor) krytokořenný špičák</t>
  </si>
  <si>
    <t>-322397398</t>
  </si>
  <si>
    <t>R104</t>
  </si>
  <si>
    <t xml:space="preserve">Svída krvavá (Cornus sanguinea),  kontejnerovaná keřová sazenice 60 - 80</t>
  </si>
  <si>
    <t>64656395</t>
  </si>
  <si>
    <t>4*7</t>
  </si>
  <si>
    <t>R59</t>
  </si>
  <si>
    <t>Střemcha obecná (Prunus padus), kontejnerovaná keřová sazenice 60 - 80</t>
  </si>
  <si>
    <t>1079958495</t>
  </si>
  <si>
    <t>5*7</t>
  </si>
  <si>
    <t>R39</t>
  </si>
  <si>
    <t>Brslen evropský (Euonimus europaeus), kontejnerovaná keřová sazenice 60 - 80</t>
  </si>
  <si>
    <t>1458202648</t>
  </si>
  <si>
    <t>Hloh jednosemenný (Crataeguf monogyna) kontejnerovaná keřová sazenice 60 - 80</t>
  </si>
  <si>
    <t>-638409874</t>
  </si>
  <si>
    <t>3*7</t>
  </si>
  <si>
    <t>998231411</t>
  </si>
  <si>
    <t>Ruční přesun hmot pro sadovnické a krajinářské úpravy do 100 m</t>
  </si>
  <si>
    <t>602929381</t>
  </si>
  <si>
    <t>Přesun hmot pro sadovnické a krajinářské úpravy ručně (bez užití mechanizace) dopravní vzdálenost do 100 m</t>
  </si>
  <si>
    <t>Soupis:</t>
  </si>
  <si>
    <t>SO.02.1 - Následná péče 1. rok</t>
  </si>
  <si>
    <t>184801122</t>
  </si>
  <si>
    <t>Ošetřování vysazených dřevin soliterních ve svahu přes 1:5 do 1:2</t>
  </si>
  <si>
    <t>CS ÚRS 2023 02</t>
  </si>
  <si>
    <t>2136640324</t>
  </si>
  <si>
    <t>Ošetření vysazených dřevin solitérních na svahu přes 1:5 do 1:2</t>
  </si>
  <si>
    <t>184801132</t>
  </si>
  <si>
    <t>Ošetřování vysazených dřevin ve skupinách ve svahu přes 1:5 do 1:2</t>
  </si>
  <si>
    <t>2139157030</t>
  </si>
  <si>
    <t>Ošetření vysazených dřevin ve skupinách na svahu přes 1:5 do 1:2</t>
  </si>
  <si>
    <t>16*17</t>
  </si>
  <si>
    <t xml:space="preserve">Ošetřování keřových výsadeb  - oplocenek (16 oplocenek- plocha 17 m2)</t>
  </si>
  <si>
    <t>184851636</t>
  </si>
  <si>
    <t>Strojní ožínání sazenic v pruzích sklon přes 1:5 střední viditelnost a v buřeně od 30 do 60 cm</t>
  </si>
  <si>
    <t>-1347536137</t>
  </si>
  <si>
    <t>Strojní ožínání sazenic v pruzích sklon přes 1:5 při viditelnosti střední, výšky od 30 do 60 cm</t>
  </si>
  <si>
    <t>2*(24*1+16*17)/10000</t>
  </si>
  <si>
    <t>Vyžínání sazenic 2 x ročně (1m2 u stromu a plocha oplocenek u keřů)-přepočet na ha</t>
  </si>
  <si>
    <t>184852321</t>
  </si>
  <si>
    <t>Řez stromu výchovný špičáků a keřových stromů v do 4 m</t>
  </si>
  <si>
    <t>1844716088</t>
  </si>
  <si>
    <t>Řez stromů prováděný lezeckou technikou výchovný (S-RV) špičáky a keřové stromy, výšky do 4 m</t>
  </si>
  <si>
    <t>185804311</t>
  </si>
  <si>
    <t>Zalití rostlin vodou plocha do 20 m2</t>
  </si>
  <si>
    <t>1136780113</t>
  </si>
  <si>
    <t>Zalití rostlin vodou plochy záhonů jednotlivě do 20 m2</t>
  </si>
  <si>
    <t>0,07*10*24</t>
  </si>
  <si>
    <t>Zálivka stromů - 70l na každý strom - 10x ročně</t>
  </si>
  <si>
    <t>0,03*10*112</t>
  </si>
  <si>
    <t>Zálivka keřů - 30l na každý keř- 10x ročně</t>
  </si>
  <si>
    <t>R001</t>
  </si>
  <si>
    <t>Opravy oplocenky a pletiva u stromů</t>
  </si>
  <si>
    <t>-151643117</t>
  </si>
  <si>
    <t xml:space="preserve">V rámci položky jsou zahrnuty opravy oplocení (jak invividálního pletiva u stromů tak oplcenky u skipnek keřů). Jedná se o opravy pletiva, ukotvení pletiva ke kůlům, výměna samotných kůlů,... V rámci položky je dovoz, meteriál, veškerá manipulace s materiálem a montáž. Pletivo (20*16+24*1)*0,1 = 34,4 m 
Kůly stromy = 24*3*2,0*0,1=14,4
Kůly keře= 16*6*2,0*0,1=19,2 m
</t>
  </si>
  <si>
    <t>Oprava 10 % oplocení stromů a skupinek keřů</t>
  </si>
  <si>
    <t>-493645450</t>
  </si>
  <si>
    <t>Přesun hmot pro sadovnické a krajinářské úpravy - ručně bez užití mechanizace vodorovná dopravní vzdálenost do 100 m</t>
  </si>
  <si>
    <t>SO 03 - Vedlejší rozpočtové náklady</t>
  </si>
  <si>
    <t>VRN - Vedlejší rozpočtové náklady</t>
  </si>
  <si>
    <t xml:space="preserve">    VRN3 - Zařízení staveniště</t>
  </si>
  <si>
    <t>VRN</t>
  </si>
  <si>
    <t>r1</t>
  </si>
  <si>
    <t>Zpracování a předání dok. skuteč. provedení stavby (2 pare+1 v elkt. formě) objednavateli a zaměření skutečného provedení stavby-geodetiské části dokumentace(3pare+1v elekt. formě) v rozsahu odpovídajícím příslušným právním předpisům, fotodokumentace</t>
  </si>
  <si>
    <t>Kpl</t>
  </si>
  <si>
    <t>-207578207</t>
  </si>
  <si>
    <t>Zpracování a předání DSPS.</t>
  </si>
  <si>
    <t>VRN-R10</t>
  </si>
  <si>
    <t xml:space="preserve">Kompenzace ušlého zisku za přístup podél toku </t>
  </si>
  <si>
    <t>1176879679</t>
  </si>
  <si>
    <t xml:space="preserve">Kompenzace zemědělským družstvům za ušlý zisk z důvodu využívání pásu kolem vodního toku ( 10 Kč / m). Pás  pás šířky 4,0 m, jednostranně (délky 800 m * 4 m šířky*10)=32 000 Kč </t>
  </si>
  <si>
    <t>VRN-R10.1</t>
  </si>
  <si>
    <t>Vyhotovení havarijního a povodňového plánu</t>
  </si>
  <si>
    <t>-307386286</t>
  </si>
  <si>
    <t>Vyhotovení havarijního a povodňového plánu.</t>
  </si>
  <si>
    <t>VRN-R11</t>
  </si>
  <si>
    <t>Čištění využívaných komunikací</t>
  </si>
  <si>
    <t>-1873617006</t>
  </si>
  <si>
    <t xml:space="preserve">Bude provedeno čištění využívaných komunikací-po stavbě i během stavby. 
</t>
  </si>
  <si>
    <t>VRN-R12</t>
  </si>
  <si>
    <t>Oprava využívaných komunikací a pozemků dotčených pojezdem techniky</t>
  </si>
  <si>
    <t>1939691102</t>
  </si>
  <si>
    <t>Bude provedena oprava využívaných komunikací-po stavbě i během stavby. Plochy určené k příjezdu budou uvedeny do původního stavu-jedná se o nezpevněnou polní cestu a pozemky.V případě nutnosti si zhotovitel zpevní komunikace dle potřeby.
V rámci položky dojde k opravám případných asfaltů, polních cest, dojde k ohumusování a osetí.</t>
  </si>
  <si>
    <t>VRN-R15</t>
  </si>
  <si>
    <t>Dopravní značení na příjezdu</t>
  </si>
  <si>
    <t>924047139</t>
  </si>
  <si>
    <t>Bude umístění dopravní značení u stavby (Pozor stavba, Pozor Výjezd a vjezd vozidel stavby atd). Položka obsahuje pronájem, montáž a demontáž veškerého přechodného dopr. značení, nezbytného pro zajištění bezpečného provozu na dotčených komunikavích a to včetně případného zajištění Zvláštního užívání komunikací a veřejných ploch)</t>
  </si>
  <si>
    <t>VRN-R16</t>
  </si>
  <si>
    <t>Realizace opatření vyplývajících z plánu BOZP , havarijního a povodňového plánu</t>
  </si>
  <si>
    <t>1128639516</t>
  </si>
  <si>
    <t>VRN-R17</t>
  </si>
  <si>
    <t>Rozbory zeminy před realizací</t>
  </si>
  <si>
    <t>-429415549</t>
  </si>
  <si>
    <t>Budou provedeny rozbory zeminy před realizací dle tabulky č. 5.1, 5.2, 5.3 přílohy č.5 vyhlášky č273/2021 o podrobnostech nakládání s odpady pro možnost uložení na skládce.</t>
  </si>
  <si>
    <t>VRN-R2</t>
  </si>
  <si>
    <t>Příplatek za práci v ochranném pásmu VN</t>
  </si>
  <si>
    <t>783013114</t>
  </si>
  <si>
    <t>Příplatek za práce v ochranném pásmu, včetně zajištění a dodržení veškerých podmínek práce v ochranném pásmu a dozoru odborné osoby - bude doloženo zápisy ve stavebním deníku a protokolem správce sítě.</t>
  </si>
  <si>
    <t>VRN-R25</t>
  </si>
  <si>
    <t>Archeologický průzkum</t>
  </si>
  <si>
    <t>…</t>
  </si>
  <si>
    <t>258188783</t>
  </si>
  <si>
    <t>VRN-R29</t>
  </si>
  <si>
    <t>Slovení rybí obsádky</t>
  </si>
  <si>
    <t>-341188912</t>
  </si>
  <si>
    <t>V rámci položky bude zajištěno provedení slovení rybí obsáadby přes realizací</t>
  </si>
  <si>
    <t>VRN-R3</t>
  </si>
  <si>
    <t>Vytyčení stavby (případně pozemků nebo provedení jiných geodetických praci) odborně způsobilou osobou v oboru zeměměřictví</t>
  </si>
  <si>
    <t>1436969358</t>
  </si>
  <si>
    <t xml:space="preserve">Vytčení stavby (případně pozemků nebo provedení jiných geodetických praci) odborně způsobilou osobou v oboru zeměměřictví   </t>
  </si>
  <si>
    <t>VRN-R32</t>
  </si>
  <si>
    <t>Biologický dozor odborně způsobilou osobou</t>
  </si>
  <si>
    <t>477560318</t>
  </si>
  <si>
    <t>V rámci položky bude zajištěna přítomnost biologického dozoru odborně způsobilou osobou na staveništi.</t>
  </si>
  <si>
    <t>VRN-R4</t>
  </si>
  <si>
    <t>Zajištění a zabezpečení staveniště, zřízení a likvidace zařízení staveniště, včetně případných přípojek, přístupů deponii, včetně dočasně zpevněných sjezdů a přístupových cest do vodního toku pro celou stavbu (např. pomocí dřevěných matrací) apod.</t>
  </si>
  <si>
    <t>1639769649</t>
  </si>
  <si>
    <t>Zajištění a zabezpečení staveniště, zřízení a likvidace zařízení staveniště, včetně případných přípojek, přístupů deponii, včetně dočasně zpevněných sjezdů a přístupových cest do vodního tokui pro celou stavbu apod.</t>
  </si>
  <si>
    <t>VRN-R5</t>
  </si>
  <si>
    <t>Zajištění umístění štítku stavební povolení a stejnopisu oznámení o zahájení prací oblastnímu inspektorátu práce na viditelném místě u vstupu na staveniště</t>
  </si>
  <si>
    <t>1681198918</t>
  </si>
  <si>
    <t>Zajištění umístění štítku stavební povolení a stejnopisu oznámení o zahájení prací oblastnímu inspektorátu práce na viditelném místě u vstupu na staveniště, štítky budou umístěny na dřevěné podložce připevněné na kůlu průměru 10cm a délky 2,5m.</t>
  </si>
  <si>
    <t>VRN-R7</t>
  </si>
  <si>
    <t xml:space="preserve">Protokolární předání stavbou dotčených pozemků a komunikací - uvedení do původního stavu, jejich vlastníkům </t>
  </si>
  <si>
    <t>-303089179</t>
  </si>
  <si>
    <t>Protokolární předání stavbou dotčených pozemků a komunikací - uvedení do původního stavu, jejich vlastníkům</t>
  </si>
  <si>
    <t>VRN-R9.1</t>
  </si>
  <si>
    <t>Pasportizace okolních nemovitostí, mostů a cest (fotodokumentace stavu před a po realizaci)</t>
  </si>
  <si>
    <t>1791809199</t>
  </si>
  <si>
    <t>Pasportizace okolních nemovitostí, mostů a cest (fotodokumentace stavu před a po realizaci).</t>
  </si>
  <si>
    <t>VRN3</t>
  </si>
  <si>
    <t>Zařízení staveniště</t>
  </si>
  <si>
    <t>VRN-R1</t>
  </si>
  <si>
    <t>Vytýčení inženýrských sítí</t>
  </si>
  <si>
    <t>-855446626</t>
  </si>
  <si>
    <t>Vytýčení inženýrských sítí v ploše dotčené stavbou. Položka obsahuje i dozory správců dotčených sítí a to včetně protokolů o předání/převzetí sítí a uvedení do původního stavu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</si>
</sst>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0" xfId="0" applyNumberFormat="1" applyFont="1" applyAlignment="1" applyProtection="1">
      <alignment horizontal="righ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36</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37</v>
      </c>
      <c r="M28" s="45"/>
      <c r="N28" s="45"/>
      <c r="O28" s="45"/>
      <c r="P28" s="45"/>
      <c r="Q28" s="40"/>
      <c r="R28" s="40"/>
      <c r="S28" s="40"/>
      <c r="T28" s="40"/>
      <c r="U28" s="40"/>
      <c r="V28" s="40"/>
      <c r="W28" s="45" t="s">
        <v>38</v>
      </c>
      <c r="X28" s="45"/>
      <c r="Y28" s="45"/>
      <c r="Z28" s="45"/>
      <c r="AA28" s="45"/>
      <c r="AB28" s="45"/>
      <c r="AC28" s="45"/>
      <c r="AD28" s="45"/>
      <c r="AE28" s="45"/>
      <c r="AF28" s="40"/>
      <c r="AG28" s="40"/>
      <c r="AH28" s="40"/>
      <c r="AI28" s="40"/>
      <c r="AJ28" s="40"/>
      <c r="AK28" s="45" t="s">
        <v>39</v>
      </c>
      <c r="AL28" s="45"/>
      <c r="AM28" s="45"/>
      <c r="AN28" s="45"/>
      <c r="AO28" s="45"/>
      <c r="AP28" s="40"/>
      <c r="AQ28" s="40"/>
      <c r="AR28" s="44"/>
      <c r="BE28" s="31"/>
    </row>
    <row r="29" s="3" customFormat="1" ht="14.4" customHeight="1">
      <c r="A29" s="3"/>
      <c r="B29" s="46"/>
      <c r="C29" s="47"/>
      <c r="D29" s="32" t="s">
        <v>40</v>
      </c>
      <c r="E29" s="47"/>
      <c r="F29" s="32" t="s">
        <v>41</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42</v>
      </c>
      <c r="G30" s="47"/>
      <c r="H30" s="47"/>
      <c r="I30" s="47"/>
      <c r="J30" s="47"/>
      <c r="K30" s="47"/>
      <c r="L30" s="48">
        <v>0.12</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43</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44</v>
      </c>
      <c r="G32" s="47"/>
      <c r="H32" s="47"/>
      <c r="I32" s="47"/>
      <c r="J32" s="47"/>
      <c r="K32" s="47"/>
      <c r="L32" s="48">
        <v>0.12</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45</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46</v>
      </c>
      <c r="E35" s="54"/>
      <c r="F35" s="54"/>
      <c r="G35" s="54"/>
      <c r="H35" s="54"/>
      <c r="I35" s="54"/>
      <c r="J35" s="54"/>
      <c r="K35" s="54"/>
      <c r="L35" s="54"/>
      <c r="M35" s="54"/>
      <c r="N35" s="54"/>
      <c r="O35" s="54"/>
      <c r="P35" s="54"/>
      <c r="Q35" s="54"/>
      <c r="R35" s="54"/>
      <c r="S35" s="54"/>
      <c r="T35" s="55" t="s">
        <v>47</v>
      </c>
      <c r="U35" s="54"/>
      <c r="V35" s="54"/>
      <c r="W35" s="54"/>
      <c r="X35" s="56" t="s">
        <v>48</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49</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50</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51</v>
      </c>
      <c r="E60" s="42"/>
      <c r="F60" s="42"/>
      <c r="G60" s="42"/>
      <c r="H60" s="42"/>
      <c r="I60" s="42"/>
      <c r="J60" s="42"/>
      <c r="K60" s="42"/>
      <c r="L60" s="42"/>
      <c r="M60" s="42"/>
      <c r="N60" s="42"/>
      <c r="O60" s="42"/>
      <c r="P60" s="42"/>
      <c r="Q60" s="42"/>
      <c r="R60" s="42"/>
      <c r="S60" s="42"/>
      <c r="T60" s="42"/>
      <c r="U60" s="42"/>
      <c r="V60" s="64" t="s">
        <v>52</v>
      </c>
      <c r="W60" s="42"/>
      <c r="X60" s="42"/>
      <c r="Y60" s="42"/>
      <c r="Z60" s="42"/>
      <c r="AA60" s="42"/>
      <c r="AB60" s="42"/>
      <c r="AC60" s="42"/>
      <c r="AD60" s="42"/>
      <c r="AE60" s="42"/>
      <c r="AF60" s="42"/>
      <c r="AG60" s="42"/>
      <c r="AH60" s="64" t="s">
        <v>51</v>
      </c>
      <c r="AI60" s="42"/>
      <c r="AJ60" s="42"/>
      <c r="AK60" s="42"/>
      <c r="AL60" s="42"/>
      <c r="AM60" s="64" t="s">
        <v>52</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53</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54</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51</v>
      </c>
      <c r="E75" s="42"/>
      <c r="F75" s="42"/>
      <c r="G75" s="42"/>
      <c r="H75" s="42"/>
      <c r="I75" s="42"/>
      <c r="J75" s="42"/>
      <c r="K75" s="42"/>
      <c r="L75" s="42"/>
      <c r="M75" s="42"/>
      <c r="N75" s="42"/>
      <c r="O75" s="42"/>
      <c r="P75" s="42"/>
      <c r="Q75" s="42"/>
      <c r="R75" s="42"/>
      <c r="S75" s="42"/>
      <c r="T75" s="42"/>
      <c r="U75" s="42"/>
      <c r="V75" s="64" t="s">
        <v>52</v>
      </c>
      <c r="W75" s="42"/>
      <c r="X75" s="42"/>
      <c r="Y75" s="42"/>
      <c r="Z75" s="42"/>
      <c r="AA75" s="42"/>
      <c r="AB75" s="42"/>
      <c r="AC75" s="42"/>
      <c r="AD75" s="42"/>
      <c r="AE75" s="42"/>
      <c r="AF75" s="42"/>
      <c r="AG75" s="42"/>
      <c r="AH75" s="64" t="s">
        <v>51</v>
      </c>
      <c r="AI75" s="42"/>
      <c r="AJ75" s="42"/>
      <c r="AK75" s="42"/>
      <c r="AL75" s="42"/>
      <c r="AM75" s="64" t="s">
        <v>52</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55</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2021/23_</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Svitava, ř.km 54,815 - 55,545, Svitávka, revitalizace toku - projektová dokumentace (I/2024)</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17. 8. 2023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Povodí Moravy, s.p.</v>
      </c>
      <c r="M89" s="40"/>
      <c r="N89" s="40"/>
      <c r="O89" s="40"/>
      <c r="P89" s="40"/>
      <c r="Q89" s="40"/>
      <c r="R89" s="40"/>
      <c r="S89" s="40"/>
      <c r="T89" s="40"/>
      <c r="U89" s="40"/>
      <c r="V89" s="40"/>
      <c r="W89" s="40"/>
      <c r="X89" s="40"/>
      <c r="Y89" s="40"/>
      <c r="Z89" s="40"/>
      <c r="AA89" s="40"/>
      <c r="AB89" s="40"/>
      <c r="AC89" s="40"/>
      <c r="AD89" s="40"/>
      <c r="AE89" s="40"/>
      <c r="AF89" s="40"/>
      <c r="AG89" s="40"/>
      <c r="AH89" s="40"/>
      <c r="AI89" s="32" t="s">
        <v>30</v>
      </c>
      <c r="AJ89" s="40"/>
      <c r="AK89" s="40"/>
      <c r="AL89" s="40"/>
      <c r="AM89" s="80" t="str">
        <f>IF(E17="","",E17)</f>
        <v>Ing. Jiří Šváb</v>
      </c>
      <c r="AN89" s="71"/>
      <c r="AO89" s="71"/>
      <c r="AP89" s="71"/>
      <c r="AQ89" s="40"/>
      <c r="AR89" s="44"/>
      <c r="AS89" s="81" t="s">
        <v>56</v>
      </c>
      <c r="AT89" s="82"/>
      <c r="AU89" s="83"/>
      <c r="AV89" s="83"/>
      <c r="AW89" s="83"/>
      <c r="AX89" s="83"/>
      <c r="AY89" s="83"/>
      <c r="AZ89" s="83"/>
      <c r="BA89" s="83"/>
      <c r="BB89" s="83"/>
      <c r="BC89" s="83"/>
      <c r="BD89" s="84"/>
      <c r="BE89" s="38"/>
    </row>
    <row r="90" s="2" customFormat="1" ht="15.15" customHeight="1">
      <c r="A90" s="38"/>
      <c r="B90" s="39"/>
      <c r="C90" s="32" t="s">
        <v>28</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VZD Invest, s.r.o.</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57</v>
      </c>
      <c r="D92" s="94"/>
      <c r="E92" s="94"/>
      <c r="F92" s="94"/>
      <c r="G92" s="94"/>
      <c r="H92" s="95"/>
      <c r="I92" s="96" t="s">
        <v>58</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59</v>
      </c>
      <c r="AH92" s="94"/>
      <c r="AI92" s="94"/>
      <c r="AJ92" s="94"/>
      <c r="AK92" s="94"/>
      <c r="AL92" s="94"/>
      <c r="AM92" s="94"/>
      <c r="AN92" s="96" t="s">
        <v>60</v>
      </c>
      <c r="AO92" s="94"/>
      <c r="AP92" s="98"/>
      <c r="AQ92" s="99" t="s">
        <v>61</v>
      </c>
      <c r="AR92" s="44"/>
      <c r="AS92" s="100" t="s">
        <v>62</v>
      </c>
      <c r="AT92" s="101" t="s">
        <v>63</v>
      </c>
      <c r="AU92" s="101" t="s">
        <v>64</v>
      </c>
      <c r="AV92" s="101" t="s">
        <v>65</v>
      </c>
      <c r="AW92" s="101" t="s">
        <v>66</v>
      </c>
      <c r="AX92" s="101" t="s">
        <v>67</v>
      </c>
      <c r="AY92" s="101" t="s">
        <v>68</v>
      </c>
      <c r="AZ92" s="101" t="s">
        <v>69</v>
      </c>
      <c r="BA92" s="101" t="s">
        <v>70</v>
      </c>
      <c r="BB92" s="101" t="s">
        <v>71</v>
      </c>
      <c r="BC92" s="101" t="s">
        <v>72</v>
      </c>
      <c r="BD92" s="102" t="s">
        <v>73</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74</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ROUND(AG95+AG96+AG99,2)</f>
        <v>0</v>
      </c>
      <c r="AH94" s="109"/>
      <c r="AI94" s="109"/>
      <c r="AJ94" s="109"/>
      <c r="AK94" s="109"/>
      <c r="AL94" s="109"/>
      <c r="AM94" s="109"/>
      <c r="AN94" s="110">
        <f>SUM(AG94,AT94)</f>
        <v>0</v>
      </c>
      <c r="AO94" s="110"/>
      <c r="AP94" s="110"/>
      <c r="AQ94" s="111" t="s">
        <v>1</v>
      </c>
      <c r="AR94" s="112"/>
      <c r="AS94" s="113">
        <f>ROUND(AS95+AS96+AS99,2)</f>
        <v>0</v>
      </c>
      <c r="AT94" s="114">
        <f>ROUND(SUM(AV94:AW94),2)</f>
        <v>0</v>
      </c>
      <c r="AU94" s="115">
        <f>ROUND(AU95+AU96+AU99,5)</f>
        <v>0</v>
      </c>
      <c r="AV94" s="114">
        <f>ROUND(AZ94*L29,2)</f>
        <v>0</v>
      </c>
      <c r="AW94" s="114">
        <f>ROUND(BA94*L30,2)</f>
        <v>0</v>
      </c>
      <c r="AX94" s="114">
        <f>ROUND(BB94*L29,2)</f>
        <v>0</v>
      </c>
      <c r="AY94" s="114">
        <f>ROUND(BC94*L30,2)</f>
        <v>0</v>
      </c>
      <c r="AZ94" s="114">
        <f>ROUND(AZ95+AZ96+AZ99,2)</f>
        <v>0</v>
      </c>
      <c r="BA94" s="114">
        <f>ROUND(BA95+BA96+BA99,2)</f>
        <v>0</v>
      </c>
      <c r="BB94" s="114">
        <f>ROUND(BB95+BB96+BB99,2)</f>
        <v>0</v>
      </c>
      <c r="BC94" s="114">
        <f>ROUND(BC95+BC96+BC99,2)</f>
        <v>0</v>
      </c>
      <c r="BD94" s="116">
        <f>ROUND(BD95+BD96+BD99,2)</f>
        <v>0</v>
      </c>
      <c r="BE94" s="6"/>
      <c r="BS94" s="117" t="s">
        <v>75</v>
      </c>
      <c r="BT94" s="117" t="s">
        <v>76</v>
      </c>
      <c r="BU94" s="118" t="s">
        <v>77</v>
      </c>
      <c r="BV94" s="117" t="s">
        <v>78</v>
      </c>
      <c r="BW94" s="117" t="s">
        <v>5</v>
      </c>
      <c r="BX94" s="117" t="s">
        <v>79</v>
      </c>
      <c r="CL94" s="117" t="s">
        <v>1</v>
      </c>
    </row>
    <row r="95" s="7" customFormat="1" ht="16.5" customHeight="1">
      <c r="A95" s="119" t="s">
        <v>80</v>
      </c>
      <c r="B95" s="120"/>
      <c r="C95" s="121"/>
      <c r="D95" s="122" t="s">
        <v>81</v>
      </c>
      <c r="E95" s="122"/>
      <c r="F95" s="122"/>
      <c r="G95" s="122"/>
      <c r="H95" s="122"/>
      <c r="I95" s="123"/>
      <c r="J95" s="122" t="s">
        <v>82</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01 - Revitalizace toku'!J30</f>
        <v>0</v>
      </c>
      <c r="AH95" s="123"/>
      <c r="AI95" s="123"/>
      <c r="AJ95" s="123"/>
      <c r="AK95" s="123"/>
      <c r="AL95" s="123"/>
      <c r="AM95" s="123"/>
      <c r="AN95" s="124">
        <f>SUM(AG95,AT95)</f>
        <v>0</v>
      </c>
      <c r="AO95" s="123"/>
      <c r="AP95" s="123"/>
      <c r="AQ95" s="125" t="s">
        <v>83</v>
      </c>
      <c r="AR95" s="126"/>
      <c r="AS95" s="127">
        <v>0</v>
      </c>
      <c r="AT95" s="128">
        <f>ROUND(SUM(AV95:AW95),2)</f>
        <v>0</v>
      </c>
      <c r="AU95" s="129">
        <f>'SO 01 - Revitalizace toku'!P124</f>
        <v>0</v>
      </c>
      <c r="AV95" s="128">
        <f>'SO 01 - Revitalizace toku'!J33</f>
        <v>0</v>
      </c>
      <c r="AW95" s="128">
        <f>'SO 01 - Revitalizace toku'!J34</f>
        <v>0</v>
      </c>
      <c r="AX95" s="128">
        <f>'SO 01 - Revitalizace toku'!J35</f>
        <v>0</v>
      </c>
      <c r="AY95" s="128">
        <f>'SO 01 - Revitalizace toku'!J36</f>
        <v>0</v>
      </c>
      <c r="AZ95" s="128">
        <f>'SO 01 - Revitalizace toku'!F33</f>
        <v>0</v>
      </c>
      <c r="BA95" s="128">
        <f>'SO 01 - Revitalizace toku'!F34</f>
        <v>0</v>
      </c>
      <c r="BB95" s="128">
        <f>'SO 01 - Revitalizace toku'!F35</f>
        <v>0</v>
      </c>
      <c r="BC95" s="128">
        <f>'SO 01 - Revitalizace toku'!F36</f>
        <v>0</v>
      </c>
      <c r="BD95" s="130">
        <f>'SO 01 - Revitalizace toku'!F37</f>
        <v>0</v>
      </c>
      <c r="BE95" s="7"/>
      <c r="BT95" s="131" t="s">
        <v>84</v>
      </c>
      <c r="BV95" s="131" t="s">
        <v>78</v>
      </c>
      <c r="BW95" s="131" t="s">
        <v>85</v>
      </c>
      <c r="BX95" s="131" t="s">
        <v>5</v>
      </c>
      <c r="CL95" s="131" t="s">
        <v>1</v>
      </c>
      <c r="CM95" s="131" t="s">
        <v>86</v>
      </c>
    </row>
    <row r="96" s="7" customFormat="1" ht="16.5" customHeight="1">
      <c r="A96" s="7"/>
      <c r="B96" s="120"/>
      <c r="C96" s="121"/>
      <c r="D96" s="122" t="s">
        <v>87</v>
      </c>
      <c r="E96" s="122"/>
      <c r="F96" s="122"/>
      <c r="G96" s="122"/>
      <c r="H96" s="122"/>
      <c r="I96" s="123"/>
      <c r="J96" s="122" t="s">
        <v>88</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32">
        <f>ROUND(SUM(AG97:AG98),2)</f>
        <v>0</v>
      </c>
      <c r="AH96" s="123"/>
      <c r="AI96" s="123"/>
      <c r="AJ96" s="123"/>
      <c r="AK96" s="123"/>
      <c r="AL96" s="123"/>
      <c r="AM96" s="123"/>
      <c r="AN96" s="124">
        <f>SUM(AG96,AT96)</f>
        <v>0</v>
      </c>
      <c r="AO96" s="123"/>
      <c r="AP96" s="123"/>
      <c r="AQ96" s="125" t="s">
        <v>83</v>
      </c>
      <c r="AR96" s="126"/>
      <c r="AS96" s="127">
        <f>ROUND(SUM(AS97:AS98),2)</f>
        <v>0</v>
      </c>
      <c r="AT96" s="128">
        <f>ROUND(SUM(AV96:AW96),2)</f>
        <v>0</v>
      </c>
      <c r="AU96" s="129">
        <f>ROUND(SUM(AU97:AU98),5)</f>
        <v>0</v>
      </c>
      <c r="AV96" s="128">
        <f>ROUND(AZ96*L29,2)</f>
        <v>0</v>
      </c>
      <c r="AW96" s="128">
        <f>ROUND(BA96*L30,2)</f>
        <v>0</v>
      </c>
      <c r="AX96" s="128">
        <f>ROUND(BB96*L29,2)</f>
        <v>0</v>
      </c>
      <c r="AY96" s="128">
        <f>ROUND(BC96*L30,2)</f>
        <v>0</v>
      </c>
      <c r="AZ96" s="128">
        <f>ROUND(SUM(AZ97:AZ98),2)</f>
        <v>0</v>
      </c>
      <c r="BA96" s="128">
        <f>ROUND(SUM(BA97:BA98),2)</f>
        <v>0</v>
      </c>
      <c r="BB96" s="128">
        <f>ROUND(SUM(BB97:BB98),2)</f>
        <v>0</v>
      </c>
      <c r="BC96" s="128">
        <f>ROUND(SUM(BC97:BC98),2)</f>
        <v>0</v>
      </c>
      <c r="BD96" s="130">
        <f>ROUND(SUM(BD97:BD98),2)</f>
        <v>0</v>
      </c>
      <c r="BE96" s="7"/>
      <c r="BS96" s="131" t="s">
        <v>75</v>
      </c>
      <c r="BT96" s="131" t="s">
        <v>84</v>
      </c>
      <c r="BV96" s="131" t="s">
        <v>78</v>
      </c>
      <c r="BW96" s="131" t="s">
        <v>89</v>
      </c>
      <c r="BX96" s="131" t="s">
        <v>5</v>
      </c>
      <c r="CL96" s="131" t="s">
        <v>1</v>
      </c>
      <c r="CM96" s="131" t="s">
        <v>86</v>
      </c>
    </row>
    <row r="97" s="4" customFormat="1" ht="16.5" customHeight="1">
      <c r="A97" s="119" t="s">
        <v>80</v>
      </c>
      <c r="B97" s="70"/>
      <c r="C97" s="133"/>
      <c r="D97" s="133"/>
      <c r="E97" s="134" t="s">
        <v>87</v>
      </c>
      <c r="F97" s="134"/>
      <c r="G97" s="134"/>
      <c r="H97" s="134"/>
      <c r="I97" s="134"/>
      <c r="J97" s="133"/>
      <c r="K97" s="134" t="s">
        <v>88</v>
      </c>
      <c r="L97" s="134"/>
      <c r="M97" s="134"/>
      <c r="N97" s="134"/>
      <c r="O97" s="134"/>
      <c r="P97" s="134"/>
      <c r="Q97" s="134"/>
      <c r="R97" s="134"/>
      <c r="S97" s="134"/>
      <c r="T97" s="134"/>
      <c r="U97" s="134"/>
      <c r="V97" s="134"/>
      <c r="W97" s="134"/>
      <c r="X97" s="134"/>
      <c r="Y97" s="134"/>
      <c r="Z97" s="134"/>
      <c r="AA97" s="134"/>
      <c r="AB97" s="134"/>
      <c r="AC97" s="134"/>
      <c r="AD97" s="134"/>
      <c r="AE97" s="134"/>
      <c r="AF97" s="134"/>
      <c r="AG97" s="135">
        <f>'SO 02 - Výsadby'!J30</f>
        <v>0</v>
      </c>
      <c r="AH97" s="133"/>
      <c r="AI97" s="133"/>
      <c r="AJ97" s="133"/>
      <c r="AK97" s="133"/>
      <c r="AL97" s="133"/>
      <c r="AM97" s="133"/>
      <c r="AN97" s="135">
        <f>SUM(AG97,AT97)</f>
        <v>0</v>
      </c>
      <c r="AO97" s="133"/>
      <c r="AP97" s="133"/>
      <c r="AQ97" s="136" t="s">
        <v>90</v>
      </c>
      <c r="AR97" s="72"/>
      <c r="AS97" s="137">
        <v>0</v>
      </c>
      <c r="AT97" s="138">
        <f>ROUND(SUM(AV97:AW97),2)</f>
        <v>0</v>
      </c>
      <c r="AU97" s="139">
        <f>'SO 02 - Výsadby'!P120</f>
        <v>0</v>
      </c>
      <c r="AV97" s="138">
        <f>'SO 02 - Výsadby'!J33</f>
        <v>0</v>
      </c>
      <c r="AW97" s="138">
        <f>'SO 02 - Výsadby'!J34</f>
        <v>0</v>
      </c>
      <c r="AX97" s="138">
        <f>'SO 02 - Výsadby'!J35</f>
        <v>0</v>
      </c>
      <c r="AY97" s="138">
        <f>'SO 02 - Výsadby'!J36</f>
        <v>0</v>
      </c>
      <c r="AZ97" s="138">
        <f>'SO 02 - Výsadby'!F33</f>
        <v>0</v>
      </c>
      <c r="BA97" s="138">
        <f>'SO 02 - Výsadby'!F34</f>
        <v>0</v>
      </c>
      <c r="BB97" s="138">
        <f>'SO 02 - Výsadby'!F35</f>
        <v>0</v>
      </c>
      <c r="BC97" s="138">
        <f>'SO 02 - Výsadby'!F36</f>
        <v>0</v>
      </c>
      <c r="BD97" s="140">
        <f>'SO 02 - Výsadby'!F37</f>
        <v>0</v>
      </c>
      <c r="BE97" s="4"/>
      <c r="BT97" s="141" t="s">
        <v>86</v>
      </c>
      <c r="BU97" s="141" t="s">
        <v>91</v>
      </c>
      <c r="BV97" s="141" t="s">
        <v>78</v>
      </c>
      <c r="BW97" s="141" t="s">
        <v>89</v>
      </c>
      <c r="BX97" s="141" t="s">
        <v>5</v>
      </c>
      <c r="CL97" s="141" t="s">
        <v>1</v>
      </c>
      <c r="CM97" s="141" t="s">
        <v>86</v>
      </c>
    </row>
    <row r="98" s="4" customFormat="1" ht="16.5" customHeight="1">
      <c r="A98" s="119" t="s">
        <v>80</v>
      </c>
      <c r="B98" s="70"/>
      <c r="C98" s="133"/>
      <c r="D98" s="133"/>
      <c r="E98" s="134" t="s">
        <v>92</v>
      </c>
      <c r="F98" s="134"/>
      <c r="G98" s="134"/>
      <c r="H98" s="134"/>
      <c r="I98" s="134"/>
      <c r="J98" s="133"/>
      <c r="K98" s="134" t="s">
        <v>93</v>
      </c>
      <c r="L98" s="134"/>
      <c r="M98" s="134"/>
      <c r="N98" s="134"/>
      <c r="O98" s="134"/>
      <c r="P98" s="134"/>
      <c r="Q98" s="134"/>
      <c r="R98" s="134"/>
      <c r="S98" s="134"/>
      <c r="T98" s="134"/>
      <c r="U98" s="134"/>
      <c r="V98" s="134"/>
      <c r="W98" s="134"/>
      <c r="X98" s="134"/>
      <c r="Y98" s="134"/>
      <c r="Z98" s="134"/>
      <c r="AA98" s="134"/>
      <c r="AB98" s="134"/>
      <c r="AC98" s="134"/>
      <c r="AD98" s="134"/>
      <c r="AE98" s="134"/>
      <c r="AF98" s="134"/>
      <c r="AG98" s="135">
        <f>'SO.02.1 - Následná péče 1...'!J32</f>
        <v>0</v>
      </c>
      <c r="AH98" s="133"/>
      <c r="AI98" s="133"/>
      <c r="AJ98" s="133"/>
      <c r="AK98" s="133"/>
      <c r="AL98" s="133"/>
      <c r="AM98" s="133"/>
      <c r="AN98" s="135">
        <f>SUM(AG98,AT98)</f>
        <v>0</v>
      </c>
      <c r="AO98" s="133"/>
      <c r="AP98" s="133"/>
      <c r="AQ98" s="136" t="s">
        <v>90</v>
      </c>
      <c r="AR98" s="72"/>
      <c r="AS98" s="137">
        <v>0</v>
      </c>
      <c r="AT98" s="138">
        <f>ROUND(SUM(AV98:AW98),2)</f>
        <v>0</v>
      </c>
      <c r="AU98" s="139">
        <f>'SO.02.1 - Následná péče 1...'!P123</f>
        <v>0</v>
      </c>
      <c r="AV98" s="138">
        <f>'SO.02.1 - Následná péče 1...'!J35</f>
        <v>0</v>
      </c>
      <c r="AW98" s="138">
        <f>'SO.02.1 - Následná péče 1...'!J36</f>
        <v>0</v>
      </c>
      <c r="AX98" s="138">
        <f>'SO.02.1 - Následná péče 1...'!J37</f>
        <v>0</v>
      </c>
      <c r="AY98" s="138">
        <f>'SO.02.1 - Následná péče 1...'!J38</f>
        <v>0</v>
      </c>
      <c r="AZ98" s="138">
        <f>'SO.02.1 - Následná péče 1...'!F35</f>
        <v>0</v>
      </c>
      <c r="BA98" s="138">
        <f>'SO.02.1 - Následná péče 1...'!F36</f>
        <v>0</v>
      </c>
      <c r="BB98" s="138">
        <f>'SO.02.1 - Následná péče 1...'!F37</f>
        <v>0</v>
      </c>
      <c r="BC98" s="138">
        <f>'SO.02.1 - Následná péče 1...'!F38</f>
        <v>0</v>
      </c>
      <c r="BD98" s="140">
        <f>'SO.02.1 - Následná péče 1...'!F39</f>
        <v>0</v>
      </c>
      <c r="BE98" s="4"/>
      <c r="BT98" s="141" t="s">
        <v>86</v>
      </c>
      <c r="BV98" s="141" t="s">
        <v>78</v>
      </c>
      <c r="BW98" s="141" t="s">
        <v>94</v>
      </c>
      <c r="BX98" s="141" t="s">
        <v>89</v>
      </c>
      <c r="CL98" s="141" t="s">
        <v>1</v>
      </c>
    </row>
    <row r="99" s="7" customFormat="1" ht="16.5" customHeight="1">
      <c r="A99" s="119" t="s">
        <v>80</v>
      </c>
      <c r="B99" s="120"/>
      <c r="C99" s="121"/>
      <c r="D99" s="122" t="s">
        <v>95</v>
      </c>
      <c r="E99" s="122"/>
      <c r="F99" s="122"/>
      <c r="G99" s="122"/>
      <c r="H99" s="122"/>
      <c r="I99" s="123"/>
      <c r="J99" s="122" t="s">
        <v>96</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'SO 03 - Vedlejší rozpočto...'!J30</f>
        <v>0</v>
      </c>
      <c r="AH99" s="123"/>
      <c r="AI99" s="123"/>
      <c r="AJ99" s="123"/>
      <c r="AK99" s="123"/>
      <c r="AL99" s="123"/>
      <c r="AM99" s="123"/>
      <c r="AN99" s="124">
        <f>SUM(AG99,AT99)</f>
        <v>0</v>
      </c>
      <c r="AO99" s="123"/>
      <c r="AP99" s="123"/>
      <c r="AQ99" s="125" t="s">
        <v>83</v>
      </c>
      <c r="AR99" s="126"/>
      <c r="AS99" s="142">
        <v>0</v>
      </c>
      <c r="AT99" s="143">
        <f>ROUND(SUM(AV99:AW99),2)</f>
        <v>0</v>
      </c>
      <c r="AU99" s="144">
        <f>'SO 03 - Vedlejší rozpočto...'!P118</f>
        <v>0</v>
      </c>
      <c r="AV99" s="143">
        <f>'SO 03 - Vedlejší rozpočto...'!J33</f>
        <v>0</v>
      </c>
      <c r="AW99" s="143">
        <f>'SO 03 - Vedlejší rozpočto...'!J34</f>
        <v>0</v>
      </c>
      <c r="AX99" s="143">
        <f>'SO 03 - Vedlejší rozpočto...'!J35</f>
        <v>0</v>
      </c>
      <c r="AY99" s="143">
        <f>'SO 03 - Vedlejší rozpočto...'!J36</f>
        <v>0</v>
      </c>
      <c r="AZ99" s="143">
        <f>'SO 03 - Vedlejší rozpočto...'!F33</f>
        <v>0</v>
      </c>
      <c r="BA99" s="143">
        <f>'SO 03 - Vedlejší rozpočto...'!F34</f>
        <v>0</v>
      </c>
      <c r="BB99" s="143">
        <f>'SO 03 - Vedlejší rozpočto...'!F35</f>
        <v>0</v>
      </c>
      <c r="BC99" s="143">
        <f>'SO 03 - Vedlejší rozpočto...'!F36</f>
        <v>0</v>
      </c>
      <c r="BD99" s="145">
        <f>'SO 03 - Vedlejší rozpočto...'!F37</f>
        <v>0</v>
      </c>
      <c r="BE99" s="7"/>
      <c r="BT99" s="131" t="s">
        <v>84</v>
      </c>
      <c r="BV99" s="131" t="s">
        <v>78</v>
      </c>
      <c r="BW99" s="131" t="s">
        <v>97</v>
      </c>
      <c r="BX99" s="131" t="s">
        <v>5</v>
      </c>
      <c r="CL99" s="131" t="s">
        <v>1</v>
      </c>
      <c r="CM99" s="131" t="s">
        <v>86</v>
      </c>
    </row>
    <row r="100" s="2" customFormat="1" ht="30" customHeight="1">
      <c r="A100" s="38"/>
      <c r="B100" s="39"/>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c r="AF100" s="40"/>
      <c r="AG100" s="40"/>
      <c r="AH100" s="40"/>
      <c r="AI100" s="40"/>
      <c r="AJ100" s="40"/>
      <c r="AK100" s="40"/>
      <c r="AL100" s="40"/>
      <c r="AM100" s="40"/>
      <c r="AN100" s="40"/>
      <c r="AO100" s="40"/>
      <c r="AP100" s="40"/>
      <c r="AQ100" s="40"/>
      <c r="AR100" s="44"/>
      <c r="AS100" s="38"/>
      <c r="AT100" s="38"/>
      <c r="AU100" s="38"/>
      <c r="AV100" s="38"/>
      <c r="AW100" s="38"/>
      <c r="AX100" s="38"/>
      <c r="AY100" s="38"/>
      <c r="AZ100" s="38"/>
      <c r="BA100" s="38"/>
      <c r="BB100" s="38"/>
      <c r="BC100" s="38"/>
      <c r="BD100" s="38"/>
      <c r="BE100" s="38"/>
    </row>
    <row r="101" s="2" customFormat="1" ht="6.96" customHeight="1">
      <c r="A101" s="38"/>
      <c r="B101" s="66"/>
      <c r="C101" s="67"/>
      <c r="D101" s="67"/>
      <c r="E101" s="67"/>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44"/>
      <c r="AS101" s="38"/>
      <c r="AT101" s="38"/>
      <c r="AU101" s="38"/>
      <c r="AV101" s="38"/>
      <c r="AW101" s="38"/>
      <c r="AX101" s="38"/>
      <c r="AY101" s="38"/>
      <c r="AZ101" s="38"/>
      <c r="BA101" s="38"/>
      <c r="BB101" s="38"/>
      <c r="BC101" s="38"/>
      <c r="BD101" s="38"/>
      <c r="BE101" s="38"/>
    </row>
  </sheetData>
  <sheetProtection sheet="1" formatColumns="0" formatRows="0" objects="1" scenarios="1" spinCount="100000" saltValue="VSAfaWpr6V45s+oywmk0L4aLKVjTvRTPQAj850T/xAcEhUdb+j6mBeSNdUaf1MS3UOm3ufVpMm6MaHJfhwgDlw==" hashValue="tHeAAU+0UPk+khdsWNOrm2fz+5wBrl6OrpPaUh7mN8RR9wnLWBG+c2QPghXknBevo4woYg6Hbdh4XcBa692nFw==" algorithmName="SHA-512" password="CC35"/>
  <mergeCells count="58">
    <mergeCell ref="L85:AJ85"/>
    <mergeCell ref="AM87:AN87"/>
    <mergeCell ref="AM89:AP89"/>
    <mergeCell ref="AS89:AT91"/>
    <mergeCell ref="AM90:AP90"/>
    <mergeCell ref="C92:G92"/>
    <mergeCell ref="AG92:AM92"/>
    <mergeCell ref="AN92:AP92"/>
    <mergeCell ref="I92:AF92"/>
    <mergeCell ref="AN95:AP95"/>
    <mergeCell ref="D95:H95"/>
    <mergeCell ref="J95:AF95"/>
    <mergeCell ref="AG95:AM95"/>
    <mergeCell ref="D96:H96"/>
    <mergeCell ref="J96:AF96"/>
    <mergeCell ref="AN96:AP96"/>
    <mergeCell ref="AG96:AM96"/>
    <mergeCell ref="K97:AF97"/>
    <mergeCell ref="AN97:AP97"/>
    <mergeCell ref="E97:I97"/>
    <mergeCell ref="AG97:AM97"/>
    <mergeCell ref="AG98:AM98"/>
    <mergeCell ref="AN98:AP98"/>
    <mergeCell ref="E98:I98"/>
    <mergeCell ref="K98:AF98"/>
    <mergeCell ref="AN99:AP99"/>
    <mergeCell ref="AG99:AM99"/>
    <mergeCell ref="D99:H99"/>
    <mergeCell ref="J99:AF99"/>
    <mergeCell ref="AG94:AM94"/>
    <mergeCell ref="AN94:AP94"/>
    <mergeCell ref="BE5:BE34"/>
    <mergeCell ref="K5:AJ5"/>
    <mergeCell ref="K6:AJ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5" location="'SO 01 - Revitalizace toku'!C2" display="/"/>
    <hyperlink ref="A97" location="'SO 02 - Výsadby'!C2" display="/"/>
    <hyperlink ref="A98" location="'SO.02.1 - Následná péče 1...'!C2" display="/"/>
    <hyperlink ref="A99" location="'SO 03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s="1" customFormat="1" ht="6.96" customHeight="1">
      <c r="B3" s="146"/>
      <c r="C3" s="147"/>
      <c r="D3" s="147"/>
      <c r="E3" s="147"/>
      <c r="F3" s="147"/>
      <c r="G3" s="147"/>
      <c r="H3" s="147"/>
      <c r="I3" s="147"/>
      <c r="J3" s="147"/>
      <c r="K3" s="147"/>
      <c r="L3" s="20"/>
      <c r="AT3" s="17" t="s">
        <v>86</v>
      </c>
    </row>
    <row r="4" s="1" customFormat="1" ht="24.96" customHeight="1">
      <c r="B4" s="20"/>
      <c r="D4" s="148" t="s">
        <v>98</v>
      </c>
      <c r="L4" s="20"/>
      <c r="M4" s="149" t="s">
        <v>10</v>
      </c>
      <c r="AT4" s="17" t="s">
        <v>4</v>
      </c>
    </row>
    <row r="5" s="1" customFormat="1" ht="6.96" customHeight="1">
      <c r="B5" s="20"/>
      <c r="L5" s="20"/>
    </row>
    <row r="6" s="1" customFormat="1" ht="12" customHeight="1">
      <c r="B6" s="20"/>
      <c r="D6" s="150" t="s">
        <v>16</v>
      </c>
      <c r="L6" s="20"/>
    </row>
    <row r="7" s="1" customFormat="1" ht="26.25" customHeight="1">
      <c r="B7" s="20"/>
      <c r="E7" s="151" t="str">
        <f>'Rekapitulace stavby'!K6</f>
        <v>Svitava, ř.km 54,815 - 55,545, Svitávka, revitalizace toku - projektová dokumentace (I/2024)</v>
      </c>
      <c r="F7" s="150"/>
      <c r="G7" s="150"/>
      <c r="H7" s="150"/>
      <c r="L7" s="20"/>
    </row>
    <row r="8" s="2" customFormat="1" ht="12" customHeight="1">
      <c r="A8" s="38"/>
      <c r="B8" s="44"/>
      <c r="C8" s="38"/>
      <c r="D8" s="150" t="s">
        <v>99</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100</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17. 8. 2023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
        <v>26</v>
      </c>
      <c r="F15" s="38"/>
      <c r="G15" s="38"/>
      <c r="H15" s="38"/>
      <c r="I15" s="150" t="s">
        <v>27</v>
      </c>
      <c r="J15" s="141"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
        <v>31</v>
      </c>
      <c r="F21" s="38"/>
      <c r="G21" s="38"/>
      <c r="H21" s="38"/>
      <c r="I21" s="150" t="s">
        <v>27</v>
      </c>
      <c r="J21" s="141"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33</v>
      </c>
      <c r="E23" s="38"/>
      <c r="F23" s="38"/>
      <c r="G23" s="38"/>
      <c r="H23" s="38"/>
      <c r="I23" s="150" t="s">
        <v>25</v>
      </c>
      <c r="J23" s="141"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
        <v>34</v>
      </c>
      <c r="F24" s="38"/>
      <c r="G24" s="38"/>
      <c r="H24" s="38"/>
      <c r="I24" s="150" t="s">
        <v>27</v>
      </c>
      <c r="J24" s="141"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ROUND(J124,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ROUND((SUM(BE124:BE277)),  2)</f>
        <v>0</v>
      </c>
      <c r="G33" s="38"/>
      <c r="H33" s="38"/>
      <c r="I33" s="164">
        <v>0.20999999999999999</v>
      </c>
      <c r="J33" s="163">
        <f>ROUND(((SUM(BE124:BE277))*I33),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ROUND((SUM(BF124:BF277)),  2)</f>
        <v>0</v>
      </c>
      <c r="G34" s="38"/>
      <c r="H34" s="38"/>
      <c r="I34" s="164">
        <v>0.12</v>
      </c>
      <c r="J34" s="163">
        <f>ROUND(((SUM(BF124:BF277))*I34),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ROUND((SUM(BG124:BG277)),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ROUND((SUM(BH124:BH277)),  2)</f>
        <v>0</v>
      </c>
      <c r="G36" s="38"/>
      <c r="H36" s="38"/>
      <c r="I36" s="164">
        <v>0.12</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ROUND((SUM(BI124:BI277)),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83" t="str">
        <f>E7</f>
        <v>Svitava, ř.km 54,815 - 55,545, Svitávka, revitalizace toku - projektová dokumentace (I/2024)</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99</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01 - Revitalizace toku</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Povodí Moravy, s.p.</v>
      </c>
      <c r="G91" s="40"/>
      <c r="H91" s="40"/>
      <c r="I91" s="32" t="s">
        <v>30</v>
      </c>
      <c r="J91" s="36" t="str">
        <f>E21</f>
        <v>Ing. Jiří Šváb</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VZD Invest,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102</v>
      </c>
      <c r="D94" s="185"/>
      <c r="E94" s="185"/>
      <c r="F94" s="185"/>
      <c r="G94" s="185"/>
      <c r="H94" s="185"/>
      <c r="I94" s="185"/>
      <c r="J94" s="186" t="s">
        <v>103</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104</v>
      </c>
      <c r="D96" s="40"/>
      <c r="E96" s="40"/>
      <c r="F96" s="40"/>
      <c r="G96" s="40"/>
      <c r="H96" s="40"/>
      <c r="I96" s="40"/>
      <c r="J96" s="110">
        <f>J124</f>
        <v>0</v>
      </c>
      <c r="K96" s="40"/>
      <c r="L96" s="63"/>
      <c r="S96" s="38"/>
      <c r="T96" s="38"/>
      <c r="U96" s="38"/>
      <c r="V96" s="38"/>
      <c r="W96" s="38"/>
      <c r="X96" s="38"/>
      <c r="Y96" s="38"/>
      <c r="Z96" s="38"/>
      <c r="AA96" s="38"/>
      <c r="AB96" s="38"/>
      <c r="AC96" s="38"/>
      <c r="AD96" s="38"/>
      <c r="AE96" s="38"/>
      <c r="AU96" s="17" t="s">
        <v>105</v>
      </c>
    </row>
    <row r="97" s="9" customFormat="1" ht="24.96" customHeight="1">
      <c r="A97" s="9"/>
      <c r="B97" s="188"/>
      <c r="C97" s="189"/>
      <c r="D97" s="190" t="s">
        <v>106</v>
      </c>
      <c r="E97" s="191"/>
      <c r="F97" s="191"/>
      <c r="G97" s="191"/>
      <c r="H97" s="191"/>
      <c r="I97" s="191"/>
      <c r="J97" s="192">
        <f>J125</f>
        <v>0</v>
      </c>
      <c r="K97" s="189"/>
      <c r="L97" s="193"/>
      <c r="S97" s="9"/>
      <c r="T97" s="9"/>
      <c r="U97" s="9"/>
      <c r="V97" s="9"/>
      <c r="W97" s="9"/>
      <c r="X97" s="9"/>
      <c r="Y97" s="9"/>
      <c r="Z97" s="9"/>
      <c r="AA97" s="9"/>
      <c r="AB97" s="9"/>
      <c r="AC97" s="9"/>
      <c r="AD97" s="9"/>
      <c r="AE97" s="9"/>
    </row>
    <row r="98" s="10" customFormat="1" ht="19.92" customHeight="1">
      <c r="A98" s="10"/>
      <c r="B98" s="194"/>
      <c r="C98" s="133"/>
      <c r="D98" s="195" t="s">
        <v>107</v>
      </c>
      <c r="E98" s="196"/>
      <c r="F98" s="196"/>
      <c r="G98" s="196"/>
      <c r="H98" s="196"/>
      <c r="I98" s="196"/>
      <c r="J98" s="197">
        <f>J126</f>
        <v>0</v>
      </c>
      <c r="K98" s="133"/>
      <c r="L98" s="198"/>
      <c r="S98" s="10"/>
      <c r="T98" s="10"/>
      <c r="U98" s="10"/>
      <c r="V98" s="10"/>
      <c r="W98" s="10"/>
      <c r="X98" s="10"/>
      <c r="Y98" s="10"/>
      <c r="Z98" s="10"/>
      <c r="AA98" s="10"/>
      <c r="AB98" s="10"/>
      <c r="AC98" s="10"/>
      <c r="AD98" s="10"/>
      <c r="AE98" s="10"/>
    </row>
    <row r="99" s="10" customFormat="1" ht="19.92" customHeight="1">
      <c r="A99" s="10"/>
      <c r="B99" s="194"/>
      <c r="C99" s="133"/>
      <c r="D99" s="195" t="s">
        <v>108</v>
      </c>
      <c r="E99" s="196"/>
      <c r="F99" s="196"/>
      <c r="G99" s="196"/>
      <c r="H99" s="196"/>
      <c r="I99" s="196"/>
      <c r="J99" s="197">
        <f>J226</f>
        <v>0</v>
      </c>
      <c r="K99" s="133"/>
      <c r="L99" s="198"/>
      <c r="S99" s="10"/>
      <c r="T99" s="10"/>
      <c r="U99" s="10"/>
      <c r="V99" s="10"/>
      <c r="W99" s="10"/>
      <c r="X99" s="10"/>
      <c r="Y99" s="10"/>
      <c r="Z99" s="10"/>
      <c r="AA99" s="10"/>
      <c r="AB99" s="10"/>
      <c r="AC99" s="10"/>
      <c r="AD99" s="10"/>
      <c r="AE99" s="10"/>
    </row>
    <row r="100" s="10" customFormat="1" ht="19.92" customHeight="1">
      <c r="A100" s="10"/>
      <c r="B100" s="194"/>
      <c r="C100" s="133"/>
      <c r="D100" s="195" t="s">
        <v>109</v>
      </c>
      <c r="E100" s="196"/>
      <c r="F100" s="196"/>
      <c r="G100" s="196"/>
      <c r="H100" s="196"/>
      <c r="I100" s="196"/>
      <c r="J100" s="197">
        <f>J234</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110</v>
      </c>
      <c r="E101" s="196"/>
      <c r="F101" s="196"/>
      <c r="G101" s="196"/>
      <c r="H101" s="196"/>
      <c r="I101" s="196"/>
      <c r="J101" s="197">
        <f>J244</f>
        <v>0</v>
      </c>
      <c r="K101" s="133"/>
      <c r="L101" s="198"/>
      <c r="S101" s="10"/>
      <c r="T101" s="10"/>
      <c r="U101" s="10"/>
      <c r="V101" s="10"/>
      <c r="W101" s="10"/>
      <c r="X101" s="10"/>
      <c r="Y101" s="10"/>
      <c r="Z101" s="10"/>
      <c r="AA101" s="10"/>
      <c r="AB101" s="10"/>
      <c r="AC101" s="10"/>
      <c r="AD101" s="10"/>
      <c r="AE101" s="10"/>
    </row>
    <row r="102" s="10" customFormat="1" ht="14.88" customHeight="1">
      <c r="A102" s="10"/>
      <c r="B102" s="194"/>
      <c r="C102" s="133"/>
      <c r="D102" s="195" t="s">
        <v>111</v>
      </c>
      <c r="E102" s="196"/>
      <c r="F102" s="196"/>
      <c r="G102" s="196"/>
      <c r="H102" s="196"/>
      <c r="I102" s="196"/>
      <c r="J102" s="197">
        <f>J245</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112</v>
      </c>
      <c r="E103" s="196"/>
      <c r="F103" s="196"/>
      <c r="G103" s="196"/>
      <c r="H103" s="196"/>
      <c r="I103" s="196"/>
      <c r="J103" s="197">
        <f>J266</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113</v>
      </c>
      <c r="E104" s="196"/>
      <c r="F104" s="196"/>
      <c r="G104" s="196"/>
      <c r="H104" s="196"/>
      <c r="I104" s="196"/>
      <c r="J104" s="197">
        <f>J275</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114</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26.25" customHeight="1">
      <c r="A114" s="38"/>
      <c r="B114" s="39"/>
      <c r="C114" s="40"/>
      <c r="D114" s="40"/>
      <c r="E114" s="183" t="str">
        <f>E7</f>
        <v>Svitava, ř.km 54,815 - 55,545, Svitávka, revitalizace toku - projektová dokumentace (I/2024)</v>
      </c>
      <c r="F114" s="32"/>
      <c r="G114" s="32"/>
      <c r="H114" s="32"/>
      <c r="I114" s="40"/>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99</v>
      </c>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6.5" customHeight="1">
      <c r="A116" s="38"/>
      <c r="B116" s="39"/>
      <c r="C116" s="40"/>
      <c r="D116" s="40"/>
      <c r="E116" s="76" t="str">
        <f>E9</f>
        <v>SO 01 - Revitalizace toku</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20</v>
      </c>
      <c r="D118" s="40"/>
      <c r="E118" s="40"/>
      <c r="F118" s="27" t="str">
        <f>F12</f>
        <v xml:space="preserve"> </v>
      </c>
      <c r="G118" s="40"/>
      <c r="H118" s="40"/>
      <c r="I118" s="32" t="s">
        <v>22</v>
      </c>
      <c r="J118" s="79" t="str">
        <f>IF(J12="","",J12)</f>
        <v>17. 8. 2023</v>
      </c>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5.15" customHeight="1">
      <c r="A120" s="38"/>
      <c r="B120" s="39"/>
      <c r="C120" s="32" t="s">
        <v>24</v>
      </c>
      <c r="D120" s="40"/>
      <c r="E120" s="40"/>
      <c r="F120" s="27" t="str">
        <f>E15</f>
        <v>Povodí Moravy, s.p.</v>
      </c>
      <c r="G120" s="40"/>
      <c r="H120" s="40"/>
      <c r="I120" s="32" t="s">
        <v>30</v>
      </c>
      <c r="J120" s="36" t="str">
        <f>E21</f>
        <v>Ing. Jiří Šváb</v>
      </c>
      <c r="K120" s="40"/>
      <c r="L120" s="63"/>
      <c r="S120" s="38"/>
      <c r="T120" s="38"/>
      <c r="U120" s="38"/>
      <c r="V120" s="38"/>
      <c r="W120" s="38"/>
      <c r="X120" s="38"/>
      <c r="Y120" s="38"/>
      <c r="Z120" s="38"/>
      <c r="AA120" s="38"/>
      <c r="AB120" s="38"/>
      <c r="AC120" s="38"/>
      <c r="AD120" s="38"/>
      <c r="AE120" s="38"/>
    </row>
    <row r="121" s="2" customFormat="1" ht="15.15" customHeight="1">
      <c r="A121" s="38"/>
      <c r="B121" s="39"/>
      <c r="C121" s="32" t="s">
        <v>28</v>
      </c>
      <c r="D121" s="40"/>
      <c r="E121" s="40"/>
      <c r="F121" s="27" t="str">
        <f>IF(E18="","",E18)</f>
        <v>Vyplň údaj</v>
      </c>
      <c r="G121" s="40"/>
      <c r="H121" s="40"/>
      <c r="I121" s="32" t="s">
        <v>33</v>
      </c>
      <c r="J121" s="36" t="str">
        <f>E24</f>
        <v>VZD Invest, s.r.o.</v>
      </c>
      <c r="K121" s="40"/>
      <c r="L121" s="63"/>
      <c r="S121" s="38"/>
      <c r="T121" s="38"/>
      <c r="U121" s="38"/>
      <c r="V121" s="38"/>
      <c r="W121" s="38"/>
      <c r="X121" s="38"/>
      <c r="Y121" s="38"/>
      <c r="Z121" s="38"/>
      <c r="AA121" s="38"/>
      <c r="AB121" s="38"/>
      <c r="AC121" s="38"/>
      <c r="AD121" s="38"/>
      <c r="AE121" s="38"/>
    </row>
    <row r="122" s="2" customFormat="1" ht="10.32"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11" customFormat="1" ht="29.28" customHeight="1">
      <c r="A123" s="199"/>
      <c r="B123" s="200"/>
      <c r="C123" s="201" t="s">
        <v>115</v>
      </c>
      <c r="D123" s="202" t="s">
        <v>61</v>
      </c>
      <c r="E123" s="202" t="s">
        <v>57</v>
      </c>
      <c r="F123" s="202" t="s">
        <v>58</v>
      </c>
      <c r="G123" s="202" t="s">
        <v>116</v>
      </c>
      <c r="H123" s="202" t="s">
        <v>117</v>
      </c>
      <c r="I123" s="202" t="s">
        <v>118</v>
      </c>
      <c r="J123" s="202" t="s">
        <v>103</v>
      </c>
      <c r="K123" s="203" t="s">
        <v>119</v>
      </c>
      <c r="L123" s="204"/>
      <c r="M123" s="100" t="s">
        <v>1</v>
      </c>
      <c r="N123" s="101" t="s">
        <v>40</v>
      </c>
      <c r="O123" s="101" t="s">
        <v>120</v>
      </c>
      <c r="P123" s="101" t="s">
        <v>121</v>
      </c>
      <c r="Q123" s="101" t="s">
        <v>122</v>
      </c>
      <c r="R123" s="101" t="s">
        <v>123</v>
      </c>
      <c r="S123" s="101" t="s">
        <v>124</v>
      </c>
      <c r="T123" s="102" t="s">
        <v>125</v>
      </c>
      <c r="U123" s="199"/>
      <c r="V123" s="199"/>
      <c r="W123" s="199"/>
      <c r="X123" s="199"/>
      <c r="Y123" s="199"/>
      <c r="Z123" s="199"/>
      <c r="AA123" s="199"/>
      <c r="AB123" s="199"/>
      <c r="AC123" s="199"/>
      <c r="AD123" s="199"/>
      <c r="AE123" s="199"/>
    </row>
    <row r="124" s="2" customFormat="1" ht="22.8" customHeight="1">
      <c r="A124" s="38"/>
      <c r="B124" s="39"/>
      <c r="C124" s="107" t="s">
        <v>126</v>
      </c>
      <c r="D124" s="40"/>
      <c r="E124" s="40"/>
      <c r="F124" s="40"/>
      <c r="G124" s="40"/>
      <c r="H124" s="40"/>
      <c r="I124" s="40"/>
      <c r="J124" s="205">
        <f>BK124</f>
        <v>0</v>
      </c>
      <c r="K124" s="40"/>
      <c r="L124" s="44"/>
      <c r="M124" s="103"/>
      <c r="N124" s="206"/>
      <c r="O124" s="104"/>
      <c r="P124" s="207">
        <f>P125</f>
        <v>0</v>
      </c>
      <c r="Q124" s="104"/>
      <c r="R124" s="207">
        <f>R125</f>
        <v>1080.0707199999999</v>
      </c>
      <c r="S124" s="104"/>
      <c r="T124" s="208">
        <f>T125</f>
        <v>2970</v>
      </c>
      <c r="U124" s="38"/>
      <c r="V124" s="38"/>
      <c r="W124" s="38"/>
      <c r="X124" s="38"/>
      <c r="Y124" s="38"/>
      <c r="Z124" s="38"/>
      <c r="AA124" s="38"/>
      <c r="AB124" s="38"/>
      <c r="AC124" s="38"/>
      <c r="AD124" s="38"/>
      <c r="AE124" s="38"/>
      <c r="AT124" s="17" t="s">
        <v>75</v>
      </c>
      <c r="AU124" s="17" t="s">
        <v>105</v>
      </c>
      <c r="BK124" s="209">
        <f>BK125</f>
        <v>0</v>
      </c>
    </row>
    <row r="125" s="12" customFormat="1" ht="25.92" customHeight="1">
      <c r="A125" s="12"/>
      <c r="B125" s="210"/>
      <c r="C125" s="211"/>
      <c r="D125" s="212" t="s">
        <v>75</v>
      </c>
      <c r="E125" s="213" t="s">
        <v>127</v>
      </c>
      <c r="F125" s="213" t="s">
        <v>128</v>
      </c>
      <c r="G125" s="211"/>
      <c r="H125" s="211"/>
      <c r="I125" s="214"/>
      <c r="J125" s="215">
        <f>BK125</f>
        <v>0</v>
      </c>
      <c r="K125" s="211"/>
      <c r="L125" s="216"/>
      <c r="M125" s="217"/>
      <c r="N125" s="218"/>
      <c r="O125" s="218"/>
      <c r="P125" s="219">
        <f>P126+P226+P234+P244+P266+P275</f>
        <v>0</v>
      </c>
      <c r="Q125" s="218"/>
      <c r="R125" s="219">
        <f>R126+R226+R234+R244+R266+R275</f>
        <v>1080.0707199999999</v>
      </c>
      <c r="S125" s="218"/>
      <c r="T125" s="220">
        <f>T126+T226+T234+T244+T266+T275</f>
        <v>2970</v>
      </c>
      <c r="U125" s="12"/>
      <c r="V125" s="12"/>
      <c r="W125" s="12"/>
      <c r="X125" s="12"/>
      <c r="Y125" s="12"/>
      <c r="Z125" s="12"/>
      <c r="AA125" s="12"/>
      <c r="AB125" s="12"/>
      <c r="AC125" s="12"/>
      <c r="AD125" s="12"/>
      <c r="AE125" s="12"/>
      <c r="AR125" s="221" t="s">
        <v>84</v>
      </c>
      <c r="AT125" s="222" t="s">
        <v>75</v>
      </c>
      <c r="AU125" s="222" t="s">
        <v>76</v>
      </c>
      <c r="AY125" s="221" t="s">
        <v>129</v>
      </c>
      <c r="BK125" s="223">
        <f>BK126+BK226+BK234+BK244+BK266+BK275</f>
        <v>0</v>
      </c>
    </row>
    <row r="126" s="12" customFormat="1" ht="22.8" customHeight="1">
      <c r="A126" s="12"/>
      <c r="B126" s="210"/>
      <c r="C126" s="211"/>
      <c r="D126" s="212" t="s">
        <v>75</v>
      </c>
      <c r="E126" s="224" t="s">
        <v>84</v>
      </c>
      <c r="F126" s="224" t="s">
        <v>130</v>
      </c>
      <c r="G126" s="211"/>
      <c r="H126" s="211"/>
      <c r="I126" s="214"/>
      <c r="J126" s="225">
        <f>BK126</f>
        <v>0</v>
      </c>
      <c r="K126" s="211"/>
      <c r="L126" s="216"/>
      <c r="M126" s="217"/>
      <c r="N126" s="218"/>
      <c r="O126" s="218"/>
      <c r="P126" s="219">
        <f>SUM(P127:P225)</f>
        <v>0</v>
      </c>
      <c r="Q126" s="218"/>
      <c r="R126" s="219">
        <f>SUM(R127:R225)</f>
        <v>173.31999999999999</v>
      </c>
      <c r="S126" s="218"/>
      <c r="T126" s="220">
        <f>SUM(T127:T225)</f>
        <v>2970</v>
      </c>
      <c r="U126" s="12"/>
      <c r="V126" s="12"/>
      <c r="W126" s="12"/>
      <c r="X126" s="12"/>
      <c r="Y126" s="12"/>
      <c r="Z126" s="12"/>
      <c r="AA126" s="12"/>
      <c r="AB126" s="12"/>
      <c r="AC126" s="12"/>
      <c r="AD126" s="12"/>
      <c r="AE126" s="12"/>
      <c r="AR126" s="221" t="s">
        <v>84</v>
      </c>
      <c r="AT126" s="222" t="s">
        <v>75</v>
      </c>
      <c r="AU126" s="222" t="s">
        <v>84</v>
      </c>
      <c r="AY126" s="221" t="s">
        <v>129</v>
      </c>
      <c r="BK126" s="223">
        <f>SUM(BK127:BK225)</f>
        <v>0</v>
      </c>
    </row>
    <row r="127" s="2" customFormat="1" ht="37.8" customHeight="1">
      <c r="A127" s="38"/>
      <c r="B127" s="39"/>
      <c r="C127" s="226" t="s">
        <v>84</v>
      </c>
      <c r="D127" s="226" t="s">
        <v>131</v>
      </c>
      <c r="E127" s="227" t="s">
        <v>132</v>
      </c>
      <c r="F127" s="228" t="s">
        <v>133</v>
      </c>
      <c r="G127" s="229" t="s">
        <v>134</v>
      </c>
      <c r="H127" s="230">
        <v>80</v>
      </c>
      <c r="I127" s="231"/>
      <c r="J127" s="232">
        <f>ROUND(I127*H127,2)</f>
        <v>0</v>
      </c>
      <c r="K127" s="228" t="s">
        <v>135</v>
      </c>
      <c r="L127" s="44"/>
      <c r="M127" s="233" t="s">
        <v>1</v>
      </c>
      <c r="N127" s="234" t="s">
        <v>41</v>
      </c>
      <c r="O127" s="91"/>
      <c r="P127" s="235">
        <f>O127*H127</f>
        <v>0</v>
      </c>
      <c r="Q127" s="235">
        <v>0</v>
      </c>
      <c r="R127" s="235">
        <f>Q127*H127</f>
        <v>0</v>
      </c>
      <c r="S127" s="235">
        <v>0</v>
      </c>
      <c r="T127" s="236">
        <f>S127*H127</f>
        <v>0</v>
      </c>
      <c r="U127" s="38"/>
      <c r="V127" s="38"/>
      <c r="W127" s="38"/>
      <c r="X127" s="38"/>
      <c r="Y127" s="38"/>
      <c r="Z127" s="38"/>
      <c r="AA127" s="38"/>
      <c r="AB127" s="38"/>
      <c r="AC127" s="38"/>
      <c r="AD127" s="38"/>
      <c r="AE127" s="38"/>
      <c r="AR127" s="237" t="s">
        <v>136</v>
      </c>
      <c r="AT127" s="237" t="s">
        <v>131</v>
      </c>
      <c r="AU127" s="237" t="s">
        <v>86</v>
      </c>
      <c r="AY127" s="17" t="s">
        <v>129</v>
      </c>
      <c r="BE127" s="238">
        <f>IF(N127="základní",J127,0)</f>
        <v>0</v>
      </c>
      <c r="BF127" s="238">
        <f>IF(N127="snížená",J127,0)</f>
        <v>0</v>
      </c>
      <c r="BG127" s="238">
        <f>IF(N127="zákl. přenesená",J127,0)</f>
        <v>0</v>
      </c>
      <c r="BH127" s="238">
        <f>IF(N127="sníž. přenesená",J127,0)</f>
        <v>0</v>
      </c>
      <c r="BI127" s="238">
        <f>IF(N127="nulová",J127,0)</f>
        <v>0</v>
      </c>
      <c r="BJ127" s="17" t="s">
        <v>84</v>
      </c>
      <c r="BK127" s="238">
        <f>ROUND(I127*H127,2)</f>
        <v>0</v>
      </c>
      <c r="BL127" s="17" t="s">
        <v>136</v>
      </c>
      <c r="BM127" s="237" t="s">
        <v>137</v>
      </c>
    </row>
    <row r="128" s="2" customFormat="1">
      <c r="A128" s="38"/>
      <c r="B128" s="39"/>
      <c r="C128" s="40"/>
      <c r="D128" s="239" t="s">
        <v>138</v>
      </c>
      <c r="E128" s="40"/>
      <c r="F128" s="240" t="s">
        <v>139</v>
      </c>
      <c r="G128" s="40"/>
      <c r="H128" s="40"/>
      <c r="I128" s="241"/>
      <c r="J128" s="40"/>
      <c r="K128" s="40"/>
      <c r="L128" s="44"/>
      <c r="M128" s="242"/>
      <c r="N128" s="243"/>
      <c r="O128" s="91"/>
      <c r="P128" s="91"/>
      <c r="Q128" s="91"/>
      <c r="R128" s="91"/>
      <c r="S128" s="91"/>
      <c r="T128" s="92"/>
      <c r="U128" s="38"/>
      <c r="V128" s="38"/>
      <c r="W128" s="38"/>
      <c r="X128" s="38"/>
      <c r="Y128" s="38"/>
      <c r="Z128" s="38"/>
      <c r="AA128" s="38"/>
      <c r="AB128" s="38"/>
      <c r="AC128" s="38"/>
      <c r="AD128" s="38"/>
      <c r="AE128" s="38"/>
      <c r="AT128" s="17" t="s">
        <v>138</v>
      </c>
      <c r="AU128" s="17" t="s">
        <v>86</v>
      </c>
    </row>
    <row r="129" s="13" customFormat="1">
      <c r="A129" s="13"/>
      <c r="B129" s="244"/>
      <c r="C129" s="245"/>
      <c r="D129" s="239" t="s">
        <v>140</v>
      </c>
      <c r="E129" s="246" t="s">
        <v>1</v>
      </c>
      <c r="F129" s="247" t="s">
        <v>141</v>
      </c>
      <c r="G129" s="245"/>
      <c r="H129" s="248">
        <v>80</v>
      </c>
      <c r="I129" s="249"/>
      <c r="J129" s="245"/>
      <c r="K129" s="245"/>
      <c r="L129" s="250"/>
      <c r="M129" s="251"/>
      <c r="N129" s="252"/>
      <c r="O129" s="252"/>
      <c r="P129" s="252"/>
      <c r="Q129" s="252"/>
      <c r="R129" s="252"/>
      <c r="S129" s="252"/>
      <c r="T129" s="253"/>
      <c r="U129" s="13"/>
      <c r="V129" s="13"/>
      <c r="W129" s="13"/>
      <c r="X129" s="13"/>
      <c r="Y129" s="13"/>
      <c r="Z129" s="13"/>
      <c r="AA129" s="13"/>
      <c r="AB129" s="13"/>
      <c r="AC129" s="13"/>
      <c r="AD129" s="13"/>
      <c r="AE129" s="13"/>
      <c r="AT129" s="254" t="s">
        <v>140</v>
      </c>
      <c r="AU129" s="254" t="s">
        <v>86</v>
      </c>
      <c r="AV129" s="13" t="s">
        <v>86</v>
      </c>
      <c r="AW129" s="13" t="s">
        <v>32</v>
      </c>
      <c r="AX129" s="13" t="s">
        <v>84</v>
      </c>
      <c r="AY129" s="254" t="s">
        <v>129</v>
      </c>
    </row>
    <row r="130" s="2" customFormat="1" ht="21.75" customHeight="1">
      <c r="A130" s="38"/>
      <c r="B130" s="39"/>
      <c r="C130" s="226" t="s">
        <v>86</v>
      </c>
      <c r="D130" s="226" t="s">
        <v>131</v>
      </c>
      <c r="E130" s="227" t="s">
        <v>142</v>
      </c>
      <c r="F130" s="228" t="s">
        <v>143</v>
      </c>
      <c r="G130" s="229" t="s">
        <v>144</v>
      </c>
      <c r="H130" s="230">
        <v>0.94999999999999996</v>
      </c>
      <c r="I130" s="231"/>
      <c r="J130" s="232">
        <f>ROUND(I130*H130,2)</f>
        <v>0</v>
      </c>
      <c r="K130" s="228" t="s">
        <v>135</v>
      </c>
      <c r="L130" s="44"/>
      <c r="M130" s="233" t="s">
        <v>1</v>
      </c>
      <c r="N130" s="234" t="s">
        <v>41</v>
      </c>
      <c r="O130" s="91"/>
      <c r="P130" s="235">
        <f>O130*H130</f>
        <v>0</v>
      </c>
      <c r="Q130" s="235">
        <v>0</v>
      </c>
      <c r="R130" s="235">
        <f>Q130*H130</f>
        <v>0</v>
      </c>
      <c r="S130" s="235">
        <v>0</v>
      </c>
      <c r="T130" s="236">
        <f>S130*H130</f>
        <v>0</v>
      </c>
      <c r="U130" s="38"/>
      <c r="V130" s="38"/>
      <c r="W130" s="38"/>
      <c r="X130" s="38"/>
      <c r="Y130" s="38"/>
      <c r="Z130" s="38"/>
      <c r="AA130" s="38"/>
      <c r="AB130" s="38"/>
      <c r="AC130" s="38"/>
      <c r="AD130" s="38"/>
      <c r="AE130" s="38"/>
      <c r="AR130" s="237" t="s">
        <v>136</v>
      </c>
      <c r="AT130" s="237" t="s">
        <v>131</v>
      </c>
      <c r="AU130" s="237" t="s">
        <v>86</v>
      </c>
      <c r="AY130" s="17" t="s">
        <v>129</v>
      </c>
      <c r="BE130" s="238">
        <f>IF(N130="základní",J130,0)</f>
        <v>0</v>
      </c>
      <c r="BF130" s="238">
        <f>IF(N130="snížená",J130,0)</f>
        <v>0</v>
      </c>
      <c r="BG130" s="238">
        <f>IF(N130="zákl. přenesená",J130,0)</f>
        <v>0</v>
      </c>
      <c r="BH130" s="238">
        <f>IF(N130="sníž. přenesená",J130,0)</f>
        <v>0</v>
      </c>
      <c r="BI130" s="238">
        <f>IF(N130="nulová",J130,0)</f>
        <v>0</v>
      </c>
      <c r="BJ130" s="17" t="s">
        <v>84</v>
      </c>
      <c r="BK130" s="238">
        <f>ROUND(I130*H130,2)</f>
        <v>0</v>
      </c>
      <c r="BL130" s="17" t="s">
        <v>136</v>
      </c>
      <c r="BM130" s="237" t="s">
        <v>145</v>
      </c>
    </row>
    <row r="131" s="2" customFormat="1">
      <c r="A131" s="38"/>
      <c r="B131" s="39"/>
      <c r="C131" s="40"/>
      <c r="D131" s="239" t="s">
        <v>138</v>
      </c>
      <c r="E131" s="40"/>
      <c r="F131" s="240" t="s">
        <v>146</v>
      </c>
      <c r="G131" s="40"/>
      <c r="H131" s="40"/>
      <c r="I131" s="241"/>
      <c r="J131" s="40"/>
      <c r="K131" s="40"/>
      <c r="L131" s="44"/>
      <c r="M131" s="242"/>
      <c r="N131" s="243"/>
      <c r="O131" s="91"/>
      <c r="P131" s="91"/>
      <c r="Q131" s="91"/>
      <c r="R131" s="91"/>
      <c r="S131" s="91"/>
      <c r="T131" s="92"/>
      <c r="U131" s="38"/>
      <c r="V131" s="38"/>
      <c r="W131" s="38"/>
      <c r="X131" s="38"/>
      <c r="Y131" s="38"/>
      <c r="Z131" s="38"/>
      <c r="AA131" s="38"/>
      <c r="AB131" s="38"/>
      <c r="AC131" s="38"/>
      <c r="AD131" s="38"/>
      <c r="AE131" s="38"/>
      <c r="AT131" s="17" t="s">
        <v>138</v>
      </c>
      <c r="AU131" s="17" t="s">
        <v>86</v>
      </c>
    </row>
    <row r="132" s="13" customFormat="1">
      <c r="A132" s="13"/>
      <c r="B132" s="244"/>
      <c r="C132" s="245"/>
      <c r="D132" s="239" t="s">
        <v>140</v>
      </c>
      <c r="E132" s="246" t="s">
        <v>1</v>
      </c>
      <c r="F132" s="247" t="s">
        <v>147</v>
      </c>
      <c r="G132" s="245"/>
      <c r="H132" s="248">
        <v>0.94999999999999996</v>
      </c>
      <c r="I132" s="249"/>
      <c r="J132" s="245"/>
      <c r="K132" s="245"/>
      <c r="L132" s="250"/>
      <c r="M132" s="251"/>
      <c r="N132" s="252"/>
      <c r="O132" s="252"/>
      <c r="P132" s="252"/>
      <c r="Q132" s="252"/>
      <c r="R132" s="252"/>
      <c r="S132" s="252"/>
      <c r="T132" s="253"/>
      <c r="U132" s="13"/>
      <c r="V132" s="13"/>
      <c r="W132" s="13"/>
      <c r="X132" s="13"/>
      <c r="Y132" s="13"/>
      <c r="Z132" s="13"/>
      <c r="AA132" s="13"/>
      <c r="AB132" s="13"/>
      <c r="AC132" s="13"/>
      <c r="AD132" s="13"/>
      <c r="AE132" s="13"/>
      <c r="AT132" s="254" t="s">
        <v>140</v>
      </c>
      <c r="AU132" s="254" t="s">
        <v>86</v>
      </c>
      <c r="AV132" s="13" t="s">
        <v>86</v>
      </c>
      <c r="AW132" s="13" t="s">
        <v>32</v>
      </c>
      <c r="AX132" s="13" t="s">
        <v>76</v>
      </c>
      <c r="AY132" s="254" t="s">
        <v>129</v>
      </c>
    </row>
    <row r="133" s="14" customFormat="1">
      <c r="A133" s="14"/>
      <c r="B133" s="255"/>
      <c r="C133" s="256"/>
      <c r="D133" s="239" t="s">
        <v>140</v>
      </c>
      <c r="E133" s="257" t="s">
        <v>1</v>
      </c>
      <c r="F133" s="258" t="s">
        <v>148</v>
      </c>
      <c r="G133" s="256"/>
      <c r="H133" s="259">
        <v>0.94999999999999996</v>
      </c>
      <c r="I133" s="260"/>
      <c r="J133" s="256"/>
      <c r="K133" s="256"/>
      <c r="L133" s="261"/>
      <c r="M133" s="262"/>
      <c r="N133" s="263"/>
      <c r="O133" s="263"/>
      <c r="P133" s="263"/>
      <c r="Q133" s="263"/>
      <c r="R133" s="263"/>
      <c r="S133" s="263"/>
      <c r="T133" s="264"/>
      <c r="U133" s="14"/>
      <c r="V133" s="14"/>
      <c r="W133" s="14"/>
      <c r="X133" s="14"/>
      <c r="Y133" s="14"/>
      <c r="Z133" s="14"/>
      <c r="AA133" s="14"/>
      <c r="AB133" s="14"/>
      <c r="AC133" s="14"/>
      <c r="AD133" s="14"/>
      <c r="AE133" s="14"/>
      <c r="AT133" s="265" t="s">
        <v>140</v>
      </c>
      <c r="AU133" s="265" t="s">
        <v>86</v>
      </c>
      <c r="AV133" s="14" t="s">
        <v>149</v>
      </c>
      <c r="AW133" s="14" t="s">
        <v>32</v>
      </c>
      <c r="AX133" s="14" t="s">
        <v>84</v>
      </c>
      <c r="AY133" s="265" t="s">
        <v>129</v>
      </c>
    </row>
    <row r="134" s="2" customFormat="1" ht="24.15" customHeight="1">
      <c r="A134" s="38"/>
      <c r="B134" s="39"/>
      <c r="C134" s="226" t="s">
        <v>149</v>
      </c>
      <c r="D134" s="226" t="s">
        <v>131</v>
      </c>
      <c r="E134" s="227" t="s">
        <v>150</v>
      </c>
      <c r="F134" s="228" t="s">
        <v>151</v>
      </c>
      <c r="G134" s="229" t="s">
        <v>152</v>
      </c>
      <c r="H134" s="230">
        <v>1650</v>
      </c>
      <c r="I134" s="231"/>
      <c r="J134" s="232">
        <f>ROUND(I134*H134,2)</f>
        <v>0</v>
      </c>
      <c r="K134" s="228" t="s">
        <v>135</v>
      </c>
      <c r="L134" s="44"/>
      <c r="M134" s="233" t="s">
        <v>1</v>
      </c>
      <c r="N134" s="234" t="s">
        <v>41</v>
      </c>
      <c r="O134" s="91"/>
      <c r="P134" s="235">
        <f>O134*H134</f>
        <v>0</v>
      </c>
      <c r="Q134" s="235">
        <v>0</v>
      </c>
      <c r="R134" s="235">
        <f>Q134*H134</f>
        <v>0</v>
      </c>
      <c r="S134" s="235">
        <v>1.8</v>
      </c>
      <c r="T134" s="236">
        <f>S134*H134</f>
        <v>2970</v>
      </c>
      <c r="U134" s="38"/>
      <c r="V134" s="38"/>
      <c r="W134" s="38"/>
      <c r="X134" s="38"/>
      <c r="Y134" s="38"/>
      <c r="Z134" s="38"/>
      <c r="AA134" s="38"/>
      <c r="AB134" s="38"/>
      <c r="AC134" s="38"/>
      <c r="AD134" s="38"/>
      <c r="AE134" s="38"/>
      <c r="AR134" s="237" t="s">
        <v>136</v>
      </c>
      <c r="AT134" s="237" t="s">
        <v>131</v>
      </c>
      <c r="AU134" s="237" t="s">
        <v>86</v>
      </c>
      <c r="AY134" s="17" t="s">
        <v>129</v>
      </c>
      <c r="BE134" s="238">
        <f>IF(N134="základní",J134,0)</f>
        <v>0</v>
      </c>
      <c r="BF134" s="238">
        <f>IF(N134="snížená",J134,0)</f>
        <v>0</v>
      </c>
      <c r="BG134" s="238">
        <f>IF(N134="zákl. přenesená",J134,0)</f>
        <v>0</v>
      </c>
      <c r="BH134" s="238">
        <f>IF(N134="sníž. přenesená",J134,0)</f>
        <v>0</v>
      </c>
      <c r="BI134" s="238">
        <f>IF(N134="nulová",J134,0)</f>
        <v>0</v>
      </c>
      <c r="BJ134" s="17" t="s">
        <v>84</v>
      </c>
      <c r="BK134" s="238">
        <f>ROUND(I134*H134,2)</f>
        <v>0</v>
      </c>
      <c r="BL134" s="17" t="s">
        <v>136</v>
      </c>
      <c r="BM134" s="237" t="s">
        <v>153</v>
      </c>
    </row>
    <row r="135" s="2" customFormat="1">
      <c r="A135" s="38"/>
      <c r="B135" s="39"/>
      <c r="C135" s="40"/>
      <c r="D135" s="239" t="s">
        <v>138</v>
      </c>
      <c r="E135" s="40"/>
      <c r="F135" s="240" t="s">
        <v>154</v>
      </c>
      <c r="G135" s="40"/>
      <c r="H135" s="40"/>
      <c r="I135" s="241"/>
      <c r="J135" s="40"/>
      <c r="K135" s="40"/>
      <c r="L135" s="44"/>
      <c r="M135" s="242"/>
      <c r="N135" s="243"/>
      <c r="O135" s="91"/>
      <c r="P135" s="91"/>
      <c r="Q135" s="91"/>
      <c r="R135" s="91"/>
      <c r="S135" s="91"/>
      <c r="T135" s="92"/>
      <c r="U135" s="38"/>
      <c r="V135" s="38"/>
      <c r="W135" s="38"/>
      <c r="X135" s="38"/>
      <c r="Y135" s="38"/>
      <c r="Z135" s="38"/>
      <c r="AA135" s="38"/>
      <c r="AB135" s="38"/>
      <c r="AC135" s="38"/>
      <c r="AD135" s="38"/>
      <c r="AE135" s="38"/>
      <c r="AT135" s="17" t="s">
        <v>138</v>
      </c>
      <c r="AU135" s="17" t="s">
        <v>86</v>
      </c>
    </row>
    <row r="136" s="13" customFormat="1">
      <c r="A136" s="13"/>
      <c r="B136" s="244"/>
      <c r="C136" s="245"/>
      <c r="D136" s="239" t="s">
        <v>140</v>
      </c>
      <c r="E136" s="246" t="s">
        <v>1</v>
      </c>
      <c r="F136" s="247" t="s">
        <v>155</v>
      </c>
      <c r="G136" s="245"/>
      <c r="H136" s="248">
        <v>1650</v>
      </c>
      <c r="I136" s="249"/>
      <c r="J136" s="245"/>
      <c r="K136" s="245"/>
      <c r="L136" s="250"/>
      <c r="M136" s="251"/>
      <c r="N136" s="252"/>
      <c r="O136" s="252"/>
      <c r="P136" s="252"/>
      <c r="Q136" s="252"/>
      <c r="R136" s="252"/>
      <c r="S136" s="252"/>
      <c r="T136" s="253"/>
      <c r="U136" s="13"/>
      <c r="V136" s="13"/>
      <c r="W136" s="13"/>
      <c r="X136" s="13"/>
      <c r="Y136" s="13"/>
      <c r="Z136" s="13"/>
      <c r="AA136" s="13"/>
      <c r="AB136" s="13"/>
      <c r="AC136" s="13"/>
      <c r="AD136" s="13"/>
      <c r="AE136" s="13"/>
      <c r="AT136" s="254" t="s">
        <v>140</v>
      </c>
      <c r="AU136" s="254" t="s">
        <v>86</v>
      </c>
      <c r="AV136" s="13" t="s">
        <v>86</v>
      </c>
      <c r="AW136" s="13" t="s">
        <v>32</v>
      </c>
      <c r="AX136" s="13" t="s">
        <v>76</v>
      </c>
      <c r="AY136" s="254" t="s">
        <v>129</v>
      </c>
    </row>
    <row r="137" s="14" customFormat="1">
      <c r="A137" s="14"/>
      <c r="B137" s="255"/>
      <c r="C137" s="256"/>
      <c r="D137" s="239" t="s">
        <v>140</v>
      </c>
      <c r="E137" s="257" t="s">
        <v>1</v>
      </c>
      <c r="F137" s="258" t="s">
        <v>156</v>
      </c>
      <c r="G137" s="256"/>
      <c r="H137" s="259">
        <v>1650</v>
      </c>
      <c r="I137" s="260"/>
      <c r="J137" s="256"/>
      <c r="K137" s="256"/>
      <c r="L137" s="261"/>
      <c r="M137" s="262"/>
      <c r="N137" s="263"/>
      <c r="O137" s="263"/>
      <c r="P137" s="263"/>
      <c r="Q137" s="263"/>
      <c r="R137" s="263"/>
      <c r="S137" s="263"/>
      <c r="T137" s="264"/>
      <c r="U137" s="14"/>
      <c r="V137" s="14"/>
      <c r="W137" s="14"/>
      <c r="X137" s="14"/>
      <c r="Y137" s="14"/>
      <c r="Z137" s="14"/>
      <c r="AA137" s="14"/>
      <c r="AB137" s="14"/>
      <c r="AC137" s="14"/>
      <c r="AD137" s="14"/>
      <c r="AE137" s="14"/>
      <c r="AT137" s="265" t="s">
        <v>140</v>
      </c>
      <c r="AU137" s="265" t="s">
        <v>86</v>
      </c>
      <c r="AV137" s="14" t="s">
        <v>149</v>
      </c>
      <c r="AW137" s="14" t="s">
        <v>32</v>
      </c>
      <c r="AX137" s="14" t="s">
        <v>84</v>
      </c>
      <c r="AY137" s="265" t="s">
        <v>129</v>
      </c>
    </row>
    <row r="138" s="2" customFormat="1" ht="24.15" customHeight="1">
      <c r="A138" s="38"/>
      <c r="B138" s="39"/>
      <c r="C138" s="226" t="s">
        <v>136</v>
      </c>
      <c r="D138" s="226" t="s">
        <v>131</v>
      </c>
      <c r="E138" s="227" t="s">
        <v>157</v>
      </c>
      <c r="F138" s="228" t="s">
        <v>158</v>
      </c>
      <c r="G138" s="229" t="s">
        <v>152</v>
      </c>
      <c r="H138" s="230">
        <v>432.89999999999998</v>
      </c>
      <c r="I138" s="231"/>
      <c r="J138" s="232">
        <f>ROUND(I138*H138,2)</f>
        <v>0</v>
      </c>
      <c r="K138" s="228" t="s">
        <v>135</v>
      </c>
      <c r="L138" s="44"/>
      <c r="M138" s="233" t="s">
        <v>1</v>
      </c>
      <c r="N138" s="234" t="s">
        <v>41</v>
      </c>
      <c r="O138" s="91"/>
      <c r="P138" s="235">
        <f>O138*H138</f>
        <v>0</v>
      </c>
      <c r="Q138" s="235">
        <v>0.40000000000000002</v>
      </c>
      <c r="R138" s="235">
        <f>Q138*H138</f>
        <v>173.16</v>
      </c>
      <c r="S138" s="235">
        <v>0</v>
      </c>
      <c r="T138" s="236">
        <f>S138*H138</f>
        <v>0</v>
      </c>
      <c r="U138" s="38"/>
      <c r="V138" s="38"/>
      <c r="W138" s="38"/>
      <c r="X138" s="38"/>
      <c r="Y138" s="38"/>
      <c r="Z138" s="38"/>
      <c r="AA138" s="38"/>
      <c r="AB138" s="38"/>
      <c r="AC138" s="38"/>
      <c r="AD138" s="38"/>
      <c r="AE138" s="38"/>
      <c r="AR138" s="237" t="s">
        <v>136</v>
      </c>
      <c r="AT138" s="237" t="s">
        <v>131</v>
      </c>
      <c r="AU138" s="237" t="s">
        <v>86</v>
      </c>
      <c r="AY138" s="17" t="s">
        <v>129</v>
      </c>
      <c r="BE138" s="238">
        <f>IF(N138="základní",J138,0)</f>
        <v>0</v>
      </c>
      <c r="BF138" s="238">
        <f>IF(N138="snížená",J138,0)</f>
        <v>0</v>
      </c>
      <c r="BG138" s="238">
        <f>IF(N138="zákl. přenesená",J138,0)</f>
        <v>0</v>
      </c>
      <c r="BH138" s="238">
        <f>IF(N138="sníž. přenesená",J138,0)</f>
        <v>0</v>
      </c>
      <c r="BI138" s="238">
        <f>IF(N138="nulová",J138,0)</f>
        <v>0</v>
      </c>
      <c r="BJ138" s="17" t="s">
        <v>84</v>
      </c>
      <c r="BK138" s="238">
        <f>ROUND(I138*H138,2)</f>
        <v>0</v>
      </c>
      <c r="BL138" s="17" t="s">
        <v>136</v>
      </c>
      <c r="BM138" s="237" t="s">
        <v>159</v>
      </c>
    </row>
    <row r="139" s="2" customFormat="1">
      <c r="A139" s="38"/>
      <c r="B139" s="39"/>
      <c r="C139" s="40"/>
      <c r="D139" s="239" t="s">
        <v>138</v>
      </c>
      <c r="E139" s="40"/>
      <c r="F139" s="240" t="s">
        <v>160</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138</v>
      </c>
      <c r="AU139" s="17" t="s">
        <v>86</v>
      </c>
    </row>
    <row r="140" s="13" customFormat="1">
      <c r="A140" s="13"/>
      <c r="B140" s="244"/>
      <c r="C140" s="245"/>
      <c r="D140" s="239" t="s">
        <v>140</v>
      </c>
      <c r="E140" s="246" t="s">
        <v>1</v>
      </c>
      <c r="F140" s="247" t="s">
        <v>161</v>
      </c>
      <c r="G140" s="245"/>
      <c r="H140" s="248">
        <v>432.89999999999998</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140</v>
      </c>
      <c r="AU140" s="254" t="s">
        <v>86</v>
      </c>
      <c r="AV140" s="13" t="s">
        <v>86</v>
      </c>
      <c r="AW140" s="13" t="s">
        <v>32</v>
      </c>
      <c r="AX140" s="13" t="s">
        <v>76</v>
      </c>
      <c r="AY140" s="254" t="s">
        <v>129</v>
      </c>
    </row>
    <row r="141" s="14" customFormat="1">
      <c r="A141" s="14"/>
      <c r="B141" s="255"/>
      <c r="C141" s="256"/>
      <c r="D141" s="239" t="s">
        <v>140</v>
      </c>
      <c r="E141" s="257" t="s">
        <v>1</v>
      </c>
      <c r="F141" s="258" t="s">
        <v>162</v>
      </c>
      <c r="G141" s="256"/>
      <c r="H141" s="259">
        <v>432.89999999999998</v>
      </c>
      <c r="I141" s="260"/>
      <c r="J141" s="256"/>
      <c r="K141" s="256"/>
      <c r="L141" s="261"/>
      <c r="M141" s="262"/>
      <c r="N141" s="263"/>
      <c r="O141" s="263"/>
      <c r="P141" s="263"/>
      <c r="Q141" s="263"/>
      <c r="R141" s="263"/>
      <c r="S141" s="263"/>
      <c r="T141" s="264"/>
      <c r="U141" s="14"/>
      <c r="V141" s="14"/>
      <c r="W141" s="14"/>
      <c r="X141" s="14"/>
      <c r="Y141" s="14"/>
      <c r="Z141" s="14"/>
      <c r="AA141" s="14"/>
      <c r="AB141" s="14"/>
      <c r="AC141" s="14"/>
      <c r="AD141" s="14"/>
      <c r="AE141" s="14"/>
      <c r="AT141" s="265" t="s">
        <v>140</v>
      </c>
      <c r="AU141" s="265" t="s">
        <v>86</v>
      </c>
      <c r="AV141" s="14" t="s">
        <v>149</v>
      </c>
      <c r="AW141" s="14" t="s">
        <v>32</v>
      </c>
      <c r="AX141" s="14" t="s">
        <v>84</v>
      </c>
      <c r="AY141" s="265" t="s">
        <v>129</v>
      </c>
    </row>
    <row r="142" s="2" customFormat="1" ht="33" customHeight="1">
      <c r="A142" s="38"/>
      <c r="B142" s="39"/>
      <c r="C142" s="226" t="s">
        <v>163</v>
      </c>
      <c r="D142" s="226" t="s">
        <v>131</v>
      </c>
      <c r="E142" s="227" t="s">
        <v>164</v>
      </c>
      <c r="F142" s="228" t="s">
        <v>165</v>
      </c>
      <c r="G142" s="229" t="s">
        <v>152</v>
      </c>
      <c r="H142" s="230">
        <v>432.89999999999998</v>
      </c>
      <c r="I142" s="231"/>
      <c r="J142" s="232">
        <f>ROUND(I142*H142,2)</f>
        <v>0</v>
      </c>
      <c r="K142" s="228" t="s">
        <v>135</v>
      </c>
      <c r="L142" s="44"/>
      <c r="M142" s="233" t="s">
        <v>1</v>
      </c>
      <c r="N142" s="234" t="s">
        <v>41</v>
      </c>
      <c r="O142" s="91"/>
      <c r="P142" s="235">
        <f>O142*H142</f>
        <v>0</v>
      </c>
      <c r="Q142" s="235">
        <v>0</v>
      </c>
      <c r="R142" s="235">
        <f>Q142*H142</f>
        <v>0</v>
      </c>
      <c r="S142" s="235">
        <v>0</v>
      </c>
      <c r="T142" s="236">
        <f>S142*H142</f>
        <v>0</v>
      </c>
      <c r="U142" s="38"/>
      <c r="V142" s="38"/>
      <c r="W142" s="38"/>
      <c r="X142" s="38"/>
      <c r="Y142" s="38"/>
      <c r="Z142" s="38"/>
      <c r="AA142" s="38"/>
      <c r="AB142" s="38"/>
      <c r="AC142" s="38"/>
      <c r="AD142" s="38"/>
      <c r="AE142" s="38"/>
      <c r="AR142" s="237" t="s">
        <v>136</v>
      </c>
      <c r="AT142" s="237" t="s">
        <v>131</v>
      </c>
      <c r="AU142" s="237" t="s">
        <v>86</v>
      </c>
      <c r="AY142" s="17" t="s">
        <v>129</v>
      </c>
      <c r="BE142" s="238">
        <f>IF(N142="základní",J142,0)</f>
        <v>0</v>
      </c>
      <c r="BF142" s="238">
        <f>IF(N142="snížená",J142,0)</f>
        <v>0</v>
      </c>
      <c r="BG142" s="238">
        <f>IF(N142="zákl. přenesená",J142,0)</f>
        <v>0</v>
      </c>
      <c r="BH142" s="238">
        <f>IF(N142="sníž. přenesená",J142,0)</f>
        <v>0</v>
      </c>
      <c r="BI142" s="238">
        <f>IF(N142="nulová",J142,0)</f>
        <v>0</v>
      </c>
      <c r="BJ142" s="17" t="s">
        <v>84</v>
      </c>
      <c r="BK142" s="238">
        <f>ROUND(I142*H142,2)</f>
        <v>0</v>
      </c>
      <c r="BL142" s="17" t="s">
        <v>136</v>
      </c>
      <c r="BM142" s="237" t="s">
        <v>166</v>
      </c>
    </row>
    <row r="143" s="2" customFormat="1">
      <c r="A143" s="38"/>
      <c r="B143" s="39"/>
      <c r="C143" s="40"/>
      <c r="D143" s="239" t="s">
        <v>138</v>
      </c>
      <c r="E143" s="40"/>
      <c r="F143" s="240" t="s">
        <v>167</v>
      </c>
      <c r="G143" s="40"/>
      <c r="H143" s="40"/>
      <c r="I143" s="241"/>
      <c r="J143" s="40"/>
      <c r="K143" s="40"/>
      <c r="L143" s="44"/>
      <c r="M143" s="242"/>
      <c r="N143" s="243"/>
      <c r="O143" s="91"/>
      <c r="P143" s="91"/>
      <c r="Q143" s="91"/>
      <c r="R143" s="91"/>
      <c r="S143" s="91"/>
      <c r="T143" s="92"/>
      <c r="U143" s="38"/>
      <c r="V143" s="38"/>
      <c r="W143" s="38"/>
      <c r="X143" s="38"/>
      <c r="Y143" s="38"/>
      <c r="Z143" s="38"/>
      <c r="AA143" s="38"/>
      <c r="AB143" s="38"/>
      <c r="AC143" s="38"/>
      <c r="AD143" s="38"/>
      <c r="AE143" s="38"/>
      <c r="AT143" s="17" t="s">
        <v>138</v>
      </c>
      <c r="AU143" s="17" t="s">
        <v>86</v>
      </c>
    </row>
    <row r="144" s="13" customFormat="1">
      <c r="A144" s="13"/>
      <c r="B144" s="244"/>
      <c r="C144" s="245"/>
      <c r="D144" s="239" t="s">
        <v>140</v>
      </c>
      <c r="E144" s="246" t="s">
        <v>1</v>
      </c>
      <c r="F144" s="247" t="s">
        <v>161</v>
      </c>
      <c r="G144" s="245"/>
      <c r="H144" s="248">
        <v>432.89999999999998</v>
      </c>
      <c r="I144" s="249"/>
      <c r="J144" s="245"/>
      <c r="K144" s="245"/>
      <c r="L144" s="250"/>
      <c r="M144" s="251"/>
      <c r="N144" s="252"/>
      <c r="O144" s="252"/>
      <c r="P144" s="252"/>
      <c r="Q144" s="252"/>
      <c r="R144" s="252"/>
      <c r="S144" s="252"/>
      <c r="T144" s="253"/>
      <c r="U144" s="13"/>
      <c r="V144" s="13"/>
      <c r="W144" s="13"/>
      <c r="X144" s="13"/>
      <c r="Y144" s="13"/>
      <c r="Z144" s="13"/>
      <c r="AA144" s="13"/>
      <c r="AB144" s="13"/>
      <c r="AC144" s="13"/>
      <c r="AD144" s="13"/>
      <c r="AE144" s="13"/>
      <c r="AT144" s="254" t="s">
        <v>140</v>
      </c>
      <c r="AU144" s="254" t="s">
        <v>86</v>
      </c>
      <c r="AV144" s="13" t="s">
        <v>86</v>
      </c>
      <c r="AW144" s="13" t="s">
        <v>32</v>
      </c>
      <c r="AX144" s="13" t="s">
        <v>76</v>
      </c>
      <c r="AY144" s="254" t="s">
        <v>129</v>
      </c>
    </row>
    <row r="145" s="14" customFormat="1">
      <c r="A145" s="14"/>
      <c r="B145" s="255"/>
      <c r="C145" s="256"/>
      <c r="D145" s="239" t="s">
        <v>140</v>
      </c>
      <c r="E145" s="257" t="s">
        <v>1</v>
      </c>
      <c r="F145" s="258" t="s">
        <v>168</v>
      </c>
      <c r="G145" s="256"/>
      <c r="H145" s="259">
        <v>432.89999999999998</v>
      </c>
      <c r="I145" s="260"/>
      <c r="J145" s="256"/>
      <c r="K145" s="256"/>
      <c r="L145" s="261"/>
      <c r="M145" s="262"/>
      <c r="N145" s="263"/>
      <c r="O145" s="263"/>
      <c r="P145" s="263"/>
      <c r="Q145" s="263"/>
      <c r="R145" s="263"/>
      <c r="S145" s="263"/>
      <c r="T145" s="264"/>
      <c r="U145" s="14"/>
      <c r="V145" s="14"/>
      <c r="W145" s="14"/>
      <c r="X145" s="14"/>
      <c r="Y145" s="14"/>
      <c r="Z145" s="14"/>
      <c r="AA145" s="14"/>
      <c r="AB145" s="14"/>
      <c r="AC145" s="14"/>
      <c r="AD145" s="14"/>
      <c r="AE145" s="14"/>
      <c r="AT145" s="265" t="s">
        <v>140</v>
      </c>
      <c r="AU145" s="265" t="s">
        <v>86</v>
      </c>
      <c r="AV145" s="14" t="s">
        <v>149</v>
      </c>
      <c r="AW145" s="14" t="s">
        <v>32</v>
      </c>
      <c r="AX145" s="14" t="s">
        <v>84</v>
      </c>
      <c r="AY145" s="265" t="s">
        <v>129</v>
      </c>
    </row>
    <row r="146" s="2" customFormat="1" ht="33" customHeight="1">
      <c r="A146" s="38"/>
      <c r="B146" s="39"/>
      <c r="C146" s="226" t="s">
        <v>169</v>
      </c>
      <c r="D146" s="226" t="s">
        <v>131</v>
      </c>
      <c r="E146" s="227" t="s">
        <v>170</v>
      </c>
      <c r="F146" s="228" t="s">
        <v>171</v>
      </c>
      <c r="G146" s="229" t="s">
        <v>152</v>
      </c>
      <c r="H146" s="230">
        <v>4740</v>
      </c>
      <c r="I146" s="231"/>
      <c r="J146" s="232">
        <f>ROUND(I146*H146,2)</f>
        <v>0</v>
      </c>
      <c r="K146" s="228" t="s">
        <v>135</v>
      </c>
      <c r="L146" s="44"/>
      <c r="M146" s="233" t="s">
        <v>1</v>
      </c>
      <c r="N146" s="234" t="s">
        <v>41</v>
      </c>
      <c r="O146" s="91"/>
      <c r="P146" s="235">
        <f>O146*H146</f>
        <v>0</v>
      </c>
      <c r="Q146" s="235">
        <v>0</v>
      </c>
      <c r="R146" s="235">
        <f>Q146*H146</f>
        <v>0</v>
      </c>
      <c r="S146" s="235">
        <v>0</v>
      </c>
      <c r="T146" s="236">
        <f>S146*H146</f>
        <v>0</v>
      </c>
      <c r="U146" s="38"/>
      <c r="V146" s="38"/>
      <c r="W146" s="38"/>
      <c r="X146" s="38"/>
      <c r="Y146" s="38"/>
      <c r="Z146" s="38"/>
      <c r="AA146" s="38"/>
      <c r="AB146" s="38"/>
      <c r="AC146" s="38"/>
      <c r="AD146" s="38"/>
      <c r="AE146" s="38"/>
      <c r="AR146" s="237" t="s">
        <v>136</v>
      </c>
      <c r="AT146" s="237" t="s">
        <v>131</v>
      </c>
      <c r="AU146" s="237" t="s">
        <v>86</v>
      </c>
      <c r="AY146" s="17" t="s">
        <v>129</v>
      </c>
      <c r="BE146" s="238">
        <f>IF(N146="základní",J146,0)</f>
        <v>0</v>
      </c>
      <c r="BF146" s="238">
        <f>IF(N146="snížená",J146,0)</f>
        <v>0</v>
      </c>
      <c r="BG146" s="238">
        <f>IF(N146="zákl. přenesená",J146,0)</f>
        <v>0</v>
      </c>
      <c r="BH146" s="238">
        <f>IF(N146="sníž. přenesená",J146,0)</f>
        <v>0</v>
      </c>
      <c r="BI146" s="238">
        <f>IF(N146="nulová",J146,0)</f>
        <v>0</v>
      </c>
      <c r="BJ146" s="17" t="s">
        <v>84</v>
      </c>
      <c r="BK146" s="238">
        <f>ROUND(I146*H146,2)</f>
        <v>0</v>
      </c>
      <c r="BL146" s="17" t="s">
        <v>136</v>
      </c>
      <c r="BM146" s="237" t="s">
        <v>172</v>
      </c>
    </row>
    <row r="147" s="2" customFormat="1">
      <c r="A147" s="38"/>
      <c r="B147" s="39"/>
      <c r="C147" s="40"/>
      <c r="D147" s="239" t="s">
        <v>138</v>
      </c>
      <c r="E147" s="40"/>
      <c r="F147" s="240" t="s">
        <v>173</v>
      </c>
      <c r="G147" s="40"/>
      <c r="H147" s="40"/>
      <c r="I147" s="241"/>
      <c r="J147" s="40"/>
      <c r="K147" s="40"/>
      <c r="L147" s="44"/>
      <c r="M147" s="242"/>
      <c r="N147" s="243"/>
      <c r="O147" s="91"/>
      <c r="P147" s="91"/>
      <c r="Q147" s="91"/>
      <c r="R147" s="91"/>
      <c r="S147" s="91"/>
      <c r="T147" s="92"/>
      <c r="U147" s="38"/>
      <c r="V147" s="38"/>
      <c r="W147" s="38"/>
      <c r="X147" s="38"/>
      <c r="Y147" s="38"/>
      <c r="Z147" s="38"/>
      <c r="AA147" s="38"/>
      <c r="AB147" s="38"/>
      <c r="AC147" s="38"/>
      <c r="AD147" s="38"/>
      <c r="AE147" s="38"/>
      <c r="AT147" s="17" t="s">
        <v>138</v>
      </c>
      <c r="AU147" s="17" t="s">
        <v>86</v>
      </c>
    </row>
    <row r="148" s="13" customFormat="1">
      <c r="A148" s="13"/>
      <c r="B148" s="244"/>
      <c r="C148" s="245"/>
      <c r="D148" s="239" t="s">
        <v>140</v>
      </c>
      <c r="E148" s="246" t="s">
        <v>1</v>
      </c>
      <c r="F148" s="247" t="s">
        <v>174</v>
      </c>
      <c r="G148" s="245"/>
      <c r="H148" s="248">
        <v>4740</v>
      </c>
      <c r="I148" s="249"/>
      <c r="J148" s="245"/>
      <c r="K148" s="245"/>
      <c r="L148" s="250"/>
      <c r="M148" s="251"/>
      <c r="N148" s="252"/>
      <c r="O148" s="252"/>
      <c r="P148" s="252"/>
      <c r="Q148" s="252"/>
      <c r="R148" s="252"/>
      <c r="S148" s="252"/>
      <c r="T148" s="253"/>
      <c r="U148" s="13"/>
      <c r="V148" s="13"/>
      <c r="W148" s="13"/>
      <c r="X148" s="13"/>
      <c r="Y148" s="13"/>
      <c r="Z148" s="13"/>
      <c r="AA148" s="13"/>
      <c r="AB148" s="13"/>
      <c r="AC148" s="13"/>
      <c r="AD148" s="13"/>
      <c r="AE148" s="13"/>
      <c r="AT148" s="254" t="s">
        <v>140</v>
      </c>
      <c r="AU148" s="254" t="s">
        <v>86</v>
      </c>
      <c r="AV148" s="13" t="s">
        <v>86</v>
      </c>
      <c r="AW148" s="13" t="s">
        <v>32</v>
      </c>
      <c r="AX148" s="13" t="s">
        <v>76</v>
      </c>
      <c r="AY148" s="254" t="s">
        <v>129</v>
      </c>
    </row>
    <row r="149" s="14" customFormat="1">
      <c r="A149" s="14"/>
      <c r="B149" s="255"/>
      <c r="C149" s="256"/>
      <c r="D149" s="239" t="s">
        <v>140</v>
      </c>
      <c r="E149" s="257" t="s">
        <v>1</v>
      </c>
      <c r="F149" s="258" t="s">
        <v>175</v>
      </c>
      <c r="G149" s="256"/>
      <c r="H149" s="259">
        <v>4740</v>
      </c>
      <c r="I149" s="260"/>
      <c r="J149" s="256"/>
      <c r="K149" s="256"/>
      <c r="L149" s="261"/>
      <c r="M149" s="262"/>
      <c r="N149" s="263"/>
      <c r="O149" s="263"/>
      <c r="P149" s="263"/>
      <c r="Q149" s="263"/>
      <c r="R149" s="263"/>
      <c r="S149" s="263"/>
      <c r="T149" s="264"/>
      <c r="U149" s="14"/>
      <c r="V149" s="14"/>
      <c r="W149" s="14"/>
      <c r="X149" s="14"/>
      <c r="Y149" s="14"/>
      <c r="Z149" s="14"/>
      <c r="AA149" s="14"/>
      <c r="AB149" s="14"/>
      <c r="AC149" s="14"/>
      <c r="AD149" s="14"/>
      <c r="AE149" s="14"/>
      <c r="AT149" s="265" t="s">
        <v>140</v>
      </c>
      <c r="AU149" s="265" t="s">
        <v>86</v>
      </c>
      <c r="AV149" s="14" t="s">
        <v>149</v>
      </c>
      <c r="AW149" s="14" t="s">
        <v>32</v>
      </c>
      <c r="AX149" s="14" t="s">
        <v>84</v>
      </c>
      <c r="AY149" s="265" t="s">
        <v>129</v>
      </c>
    </row>
    <row r="150" s="2" customFormat="1" ht="33" customHeight="1">
      <c r="A150" s="38"/>
      <c r="B150" s="39"/>
      <c r="C150" s="226" t="s">
        <v>176</v>
      </c>
      <c r="D150" s="226" t="s">
        <v>131</v>
      </c>
      <c r="E150" s="227" t="s">
        <v>177</v>
      </c>
      <c r="F150" s="228" t="s">
        <v>178</v>
      </c>
      <c r="G150" s="229" t="s">
        <v>152</v>
      </c>
      <c r="H150" s="230">
        <v>1185</v>
      </c>
      <c r="I150" s="231"/>
      <c r="J150" s="232">
        <f>ROUND(I150*H150,2)</f>
        <v>0</v>
      </c>
      <c r="K150" s="228" t="s">
        <v>135</v>
      </c>
      <c r="L150" s="44"/>
      <c r="M150" s="233" t="s">
        <v>1</v>
      </c>
      <c r="N150" s="234" t="s">
        <v>41</v>
      </c>
      <c r="O150" s="91"/>
      <c r="P150" s="235">
        <f>O150*H150</f>
        <v>0</v>
      </c>
      <c r="Q150" s="235">
        <v>0</v>
      </c>
      <c r="R150" s="235">
        <f>Q150*H150</f>
        <v>0</v>
      </c>
      <c r="S150" s="235">
        <v>0</v>
      </c>
      <c r="T150" s="236">
        <f>S150*H150</f>
        <v>0</v>
      </c>
      <c r="U150" s="38"/>
      <c r="V150" s="38"/>
      <c r="W150" s="38"/>
      <c r="X150" s="38"/>
      <c r="Y150" s="38"/>
      <c r="Z150" s="38"/>
      <c r="AA150" s="38"/>
      <c r="AB150" s="38"/>
      <c r="AC150" s="38"/>
      <c r="AD150" s="38"/>
      <c r="AE150" s="38"/>
      <c r="AR150" s="237" t="s">
        <v>136</v>
      </c>
      <c r="AT150" s="237" t="s">
        <v>131</v>
      </c>
      <c r="AU150" s="237" t="s">
        <v>86</v>
      </c>
      <c r="AY150" s="17" t="s">
        <v>129</v>
      </c>
      <c r="BE150" s="238">
        <f>IF(N150="základní",J150,0)</f>
        <v>0</v>
      </c>
      <c r="BF150" s="238">
        <f>IF(N150="snížená",J150,0)</f>
        <v>0</v>
      </c>
      <c r="BG150" s="238">
        <f>IF(N150="zákl. přenesená",J150,0)</f>
        <v>0</v>
      </c>
      <c r="BH150" s="238">
        <f>IF(N150="sníž. přenesená",J150,0)</f>
        <v>0</v>
      </c>
      <c r="BI150" s="238">
        <f>IF(N150="nulová",J150,0)</f>
        <v>0</v>
      </c>
      <c r="BJ150" s="17" t="s">
        <v>84</v>
      </c>
      <c r="BK150" s="238">
        <f>ROUND(I150*H150,2)</f>
        <v>0</v>
      </c>
      <c r="BL150" s="17" t="s">
        <v>136</v>
      </c>
      <c r="BM150" s="237" t="s">
        <v>179</v>
      </c>
    </row>
    <row r="151" s="2" customFormat="1">
      <c r="A151" s="38"/>
      <c r="B151" s="39"/>
      <c r="C151" s="40"/>
      <c r="D151" s="239" t="s">
        <v>138</v>
      </c>
      <c r="E151" s="40"/>
      <c r="F151" s="240" t="s">
        <v>180</v>
      </c>
      <c r="G151" s="40"/>
      <c r="H151" s="40"/>
      <c r="I151" s="241"/>
      <c r="J151" s="40"/>
      <c r="K151" s="40"/>
      <c r="L151" s="44"/>
      <c r="M151" s="242"/>
      <c r="N151" s="243"/>
      <c r="O151" s="91"/>
      <c r="P151" s="91"/>
      <c r="Q151" s="91"/>
      <c r="R151" s="91"/>
      <c r="S151" s="91"/>
      <c r="T151" s="92"/>
      <c r="U151" s="38"/>
      <c r="V151" s="38"/>
      <c r="W151" s="38"/>
      <c r="X151" s="38"/>
      <c r="Y151" s="38"/>
      <c r="Z151" s="38"/>
      <c r="AA151" s="38"/>
      <c r="AB151" s="38"/>
      <c r="AC151" s="38"/>
      <c r="AD151" s="38"/>
      <c r="AE151" s="38"/>
      <c r="AT151" s="17" t="s">
        <v>138</v>
      </c>
      <c r="AU151" s="17" t="s">
        <v>86</v>
      </c>
    </row>
    <row r="152" s="13" customFormat="1">
      <c r="A152" s="13"/>
      <c r="B152" s="244"/>
      <c r="C152" s="245"/>
      <c r="D152" s="239" t="s">
        <v>140</v>
      </c>
      <c r="E152" s="246" t="s">
        <v>1</v>
      </c>
      <c r="F152" s="247" t="s">
        <v>181</v>
      </c>
      <c r="G152" s="245"/>
      <c r="H152" s="248">
        <v>1185</v>
      </c>
      <c r="I152" s="249"/>
      <c r="J152" s="245"/>
      <c r="K152" s="245"/>
      <c r="L152" s="250"/>
      <c r="M152" s="251"/>
      <c r="N152" s="252"/>
      <c r="O152" s="252"/>
      <c r="P152" s="252"/>
      <c r="Q152" s="252"/>
      <c r="R152" s="252"/>
      <c r="S152" s="252"/>
      <c r="T152" s="253"/>
      <c r="U152" s="13"/>
      <c r="V152" s="13"/>
      <c r="W152" s="13"/>
      <c r="X152" s="13"/>
      <c r="Y152" s="13"/>
      <c r="Z152" s="13"/>
      <c r="AA152" s="13"/>
      <c r="AB152" s="13"/>
      <c r="AC152" s="13"/>
      <c r="AD152" s="13"/>
      <c r="AE152" s="13"/>
      <c r="AT152" s="254" t="s">
        <v>140</v>
      </c>
      <c r="AU152" s="254" t="s">
        <v>86</v>
      </c>
      <c r="AV152" s="13" t="s">
        <v>86</v>
      </c>
      <c r="AW152" s="13" t="s">
        <v>32</v>
      </c>
      <c r="AX152" s="13" t="s">
        <v>76</v>
      </c>
      <c r="AY152" s="254" t="s">
        <v>129</v>
      </c>
    </row>
    <row r="153" s="14" customFormat="1">
      <c r="A153" s="14"/>
      <c r="B153" s="255"/>
      <c r="C153" s="256"/>
      <c r="D153" s="239" t="s">
        <v>140</v>
      </c>
      <c r="E153" s="257" t="s">
        <v>1</v>
      </c>
      <c r="F153" s="258" t="s">
        <v>182</v>
      </c>
      <c r="G153" s="256"/>
      <c r="H153" s="259">
        <v>1185</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140</v>
      </c>
      <c r="AU153" s="265" t="s">
        <v>86</v>
      </c>
      <c r="AV153" s="14" t="s">
        <v>149</v>
      </c>
      <c r="AW153" s="14" t="s">
        <v>32</v>
      </c>
      <c r="AX153" s="14" t="s">
        <v>84</v>
      </c>
      <c r="AY153" s="265" t="s">
        <v>129</v>
      </c>
    </row>
    <row r="154" s="2" customFormat="1" ht="33" customHeight="1">
      <c r="A154" s="38"/>
      <c r="B154" s="39"/>
      <c r="C154" s="226" t="s">
        <v>183</v>
      </c>
      <c r="D154" s="226" t="s">
        <v>131</v>
      </c>
      <c r="E154" s="227" t="s">
        <v>184</v>
      </c>
      <c r="F154" s="228" t="s">
        <v>185</v>
      </c>
      <c r="G154" s="229" t="s">
        <v>152</v>
      </c>
      <c r="H154" s="230">
        <v>7167</v>
      </c>
      <c r="I154" s="231"/>
      <c r="J154" s="232">
        <f>ROUND(I154*H154,2)</f>
        <v>0</v>
      </c>
      <c r="K154" s="228" t="s">
        <v>135</v>
      </c>
      <c r="L154" s="44"/>
      <c r="M154" s="233" t="s">
        <v>1</v>
      </c>
      <c r="N154" s="234" t="s">
        <v>41</v>
      </c>
      <c r="O154" s="91"/>
      <c r="P154" s="235">
        <f>O154*H154</f>
        <v>0</v>
      </c>
      <c r="Q154" s="235">
        <v>0</v>
      </c>
      <c r="R154" s="235">
        <f>Q154*H154</f>
        <v>0</v>
      </c>
      <c r="S154" s="235">
        <v>0</v>
      </c>
      <c r="T154" s="236">
        <f>S154*H154</f>
        <v>0</v>
      </c>
      <c r="U154" s="38"/>
      <c r="V154" s="38"/>
      <c r="W154" s="38"/>
      <c r="X154" s="38"/>
      <c r="Y154" s="38"/>
      <c r="Z154" s="38"/>
      <c r="AA154" s="38"/>
      <c r="AB154" s="38"/>
      <c r="AC154" s="38"/>
      <c r="AD154" s="38"/>
      <c r="AE154" s="38"/>
      <c r="AR154" s="237" t="s">
        <v>136</v>
      </c>
      <c r="AT154" s="237" t="s">
        <v>131</v>
      </c>
      <c r="AU154" s="237" t="s">
        <v>86</v>
      </c>
      <c r="AY154" s="17" t="s">
        <v>129</v>
      </c>
      <c r="BE154" s="238">
        <f>IF(N154="základní",J154,0)</f>
        <v>0</v>
      </c>
      <c r="BF154" s="238">
        <f>IF(N154="snížená",J154,0)</f>
        <v>0</v>
      </c>
      <c r="BG154" s="238">
        <f>IF(N154="zákl. přenesená",J154,0)</f>
        <v>0</v>
      </c>
      <c r="BH154" s="238">
        <f>IF(N154="sníž. přenesená",J154,0)</f>
        <v>0</v>
      </c>
      <c r="BI154" s="238">
        <f>IF(N154="nulová",J154,0)</f>
        <v>0</v>
      </c>
      <c r="BJ154" s="17" t="s">
        <v>84</v>
      </c>
      <c r="BK154" s="238">
        <f>ROUND(I154*H154,2)</f>
        <v>0</v>
      </c>
      <c r="BL154" s="17" t="s">
        <v>136</v>
      </c>
      <c r="BM154" s="237" t="s">
        <v>186</v>
      </c>
    </row>
    <row r="155" s="2" customFormat="1">
      <c r="A155" s="38"/>
      <c r="B155" s="39"/>
      <c r="C155" s="40"/>
      <c r="D155" s="239" t="s">
        <v>138</v>
      </c>
      <c r="E155" s="40"/>
      <c r="F155" s="240" t="s">
        <v>187</v>
      </c>
      <c r="G155" s="40"/>
      <c r="H155" s="40"/>
      <c r="I155" s="241"/>
      <c r="J155" s="40"/>
      <c r="K155" s="40"/>
      <c r="L155" s="44"/>
      <c r="M155" s="242"/>
      <c r="N155" s="243"/>
      <c r="O155" s="91"/>
      <c r="P155" s="91"/>
      <c r="Q155" s="91"/>
      <c r="R155" s="91"/>
      <c r="S155" s="91"/>
      <c r="T155" s="92"/>
      <c r="U155" s="38"/>
      <c r="V155" s="38"/>
      <c r="W155" s="38"/>
      <c r="X155" s="38"/>
      <c r="Y155" s="38"/>
      <c r="Z155" s="38"/>
      <c r="AA155" s="38"/>
      <c r="AB155" s="38"/>
      <c r="AC155" s="38"/>
      <c r="AD155" s="38"/>
      <c r="AE155" s="38"/>
      <c r="AT155" s="17" t="s">
        <v>138</v>
      </c>
      <c r="AU155" s="17" t="s">
        <v>86</v>
      </c>
    </row>
    <row r="156" s="13" customFormat="1">
      <c r="A156" s="13"/>
      <c r="B156" s="244"/>
      <c r="C156" s="245"/>
      <c r="D156" s="239" t="s">
        <v>140</v>
      </c>
      <c r="E156" s="246" t="s">
        <v>1</v>
      </c>
      <c r="F156" s="247" t="s">
        <v>188</v>
      </c>
      <c r="G156" s="245"/>
      <c r="H156" s="248">
        <v>7167</v>
      </c>
      <c r="I156" s="249"/>
      <c r="J156" s="245"/>
      <c r="K156" s="245"/>
      <c r="L156" s="250"/>
      <c r="M156" s="251"/>
      <c r="N156" s="252"/>
      <c r="O156" s="252"/>
      <c r="P156" s="252"/>
      <c r="Q156" s="252"/>
      <c r="R156" s="252"/>
      <c r="S156" s="252"/>
      <c r="T156" s="253"/>
      <c r="U156" s="13"/>
      <c r="V156" s="13"/>
      <c r="W156" s="13"/>
      <c r="X156" s="13"/>
      <c r="Y156" s="13"/>
      <c r="Z156" s="13"/>
      <c r="AA156" s="13"/>
      <c r="AB156" s="13"/>
      <c r="AC156" s="13"/>
      <c r="AD156" s="13"/>
      <c r="AE156" s="13"/>
      <c r="AT156" s="254" t="s">
        <v>140</v>
      </c>
      <c r="AU156" s="254" t="s">
        <v>86</v>
      </c>
      <c r="AV156" s="13" t="s">
        <v>86</v>
      </c>
      <c r="AW156" s="13" t="s">
        <v>32</v>
      </c>
      <c r="AX156" s="13" t="s">
        <v>76</v>
      </c>
      <c r="AY156" s="254" t="s">
        <v>129</v>
      </c>
    </row>
    <row r="157" s="14" customFormat="1">
      <c r="A157" s="14"/>
      <c r="B157" s="255"/>
      <c r="C157" s="256"/>
      <c r="D157" s="239" t="s">
        <v>140</v>
      </c>
      <c r="E157" s="257" t="s">
        <v>1</v>
      </c>
      <c r="F157" s="258" t="s">
        <v>189</v>
      </c>
      <c r="G157" s="256"/>
      <c r="H157" s="259">
        <v>7167</v>
      </c>
      <c r="I157" s="260"/>
      <c r="J157" s="256"/>
      <c r="K157" s="256"/>
      <c r="L157" s="261"/>
      <c r="M157" s="262"/>
      <c r="N157" s="263"/>
      <c r="O157" s="263"/>
      <c r="P157" s="263"/>
      <c r="Q157" s="263"/>
      <c r="R157" s="263"/>
      <c r="S157" s="263"/>
      <c r="T157" s="264"/>
      <c r="U157" s="14"/>
      <c r="V157" s="14"/>
      <c r="W157" s="14"/>
      <c r="X157" s="14"/>
      <c r="Y157" s="14"/>
      <c r="Z157" s="14"/>
      <c r="AA157" s="14"/>
      <c r="AB157" s="14"/>
      <c r="AC157" s="14"/>
      <c r="AD157" s="14"/>
      <c r="AE157" s="14"/>
      <c r="AT157" s="265" t="s">
        <v>140</v>
      </c>
      <c r="AU157" s="265" t="s">
        <v>86</v>
      </c>
      <c r="AV157" s="14" t="s">
        <v>149</v>
      </c>
      <c r="AW157" s="14" t="s">
        <v>32</v>
      </c>
      <c r="AX157" s="14" t="s">
        <v>84</v>
      </c>
      <c r="AY157" s="265" t="s">
        <v>129</v>
      </c>
    </row>
    <row r="158" s="2" customFormat="1" ht="37.8" customHeight="1">
      <c r="A158" s="38"/>
      <c r="B158" s="39"/>
      <c r="C158" s="226" t="s">
        <v>190</v>
      </c>
      <c r="D158" s="226" t="s">
        <v>131</v>
      </c>
      <c r="E158" s="227" t="s">
        <v>191</v>
      </c>
      <c r="F158" s="228" t="s">
        <v>192</v>
      </c>
      <c r="G158" s="229" t="s">
        <v>152</v>
      </c>
      <c r="H158" s="230">
        <v>8888</v>
      </c>
      <c r="I158" s="231"/>
      <c r="J158" s="232">
        <f>ROUND(I158*H158,2)</f>
        <v>0</v>
      </c>
      <c r="K158" s="228" t="s">
        <v>135</v>
      </c>
      <c r="L158" s="44"/>
      <c r="M158" s="233" t="s">
        <v>1</v>
      </c>
      <c r="N158" s="234" t="s">
        <v>41</v>
      </c>
      <c r="O158" s="91"/>
      <c r="P158" s="235">
        <f>O158*H158</f>
        <v>0</v>
      </c>
      <c r="Q158" s="235">
        <v>0</v>
      </c>
      <c r="R158" s="235">
        <f>Q158*H158</f>
        <v>0</v>
      </c>
      <c r="S158" s="235">
        <v>0</v>
      </c>
      <c r="T158" s="236">
        <f>S158*H158</f>
        <v>0</v>
      </c>
      <c r="U158" s="38"/>
      <c r="V158" s="38"/>
      <c r="W158" s="38"/>
      <c r="X158" s="38"/>
      <c r="Y158" s="38"/>
      <c r="Z158" s="38"/>
      <c r="AA158" s="38"/>
      <c r="AB158" s="38"/>
      <c r="AC158" s="38"/>
      <c r="AD158" s="38"/>
      <c r="AE158" s="38"/>
      <c r="AR158" s="237" t="s">
        <v>136</v>
      </c>
      <c r="AT158" s="237" t="s">
        <v>131</v>
      </c>
      <c r="AU158" s="237" t="s">
        <v>86</v>
      </c>
      <c r="AY158" s="17" t="s">
        <v>129</v>
      </c>
      <c r="BE158" s="238">
        <f>IF(N158="základní",J158,0)</f>
        <v>0</v>
      </c>
      <c r="BF158" s="238">
        <f>IF(N158="snížená",J158,0)</f>
        <v>0</v>
      </c>
      <c r="BG158" s="238">
        <f>IF(N158="zákl. přenesená",J158,0)</f>
        <v>0</v>
      </c>
      <c r="BH158" s="238">
        <f>IF(N158="sníž. přenesená",J158,0)</f>
        <v>0</v>
      </c>
      <c r="BI158" s="238">
        <f>IF(N158="nulová",J158,0)</f>
        <v>0</v>
      </c>
      <c r="BJ158" s="17" t="s">
        <v>84</v>
      </c>
      <c r="BK158" s="238">
        <f>ROUND(I158*H158,2)</f>
        <v>0</v>
      </c>
      <c r="BL158" s="17" t="s">
        <v>136</v>
      </c>
      <c r="BM158" s="237" t="s">
        <v>193</v>
      </c>
    </row>
    <row r="159" s="2" customFormat="1">
      <c r="A159" s="38"/>
      <c r="B159" s="39"/>
      <c r="C159" s="40"/>
      <c r="D159" s="239" t="s">
        <v>138</v>
      </c>
      <c r="E159" s="40"/>
      <c r="F159" s="240" t="s">
        <v>194</v>
      </c>
      <c r="G159" s="40"/>
      <c r="H159" s="40"/>
      <c r="I159" s="241"/>
      <c r="J159" s="40"/>
      <c r="K159" s="40"/>
      <c r="L159" s="44"/>
      <c r="M159" s="242"/>
      <c r="N159" s="243"/>
      <c r="O159" s="91"/>
      <c r="P159" s="91"/>
      <c r="Q159" s="91"/>
      <c r="R159" s="91"/>
      <c r="S159" s="91"/>
      <c r="T159" s="92"/>
      <c r="U159" s="38"/>
      <c r="V159" s="38"/>
      <c r="W159" s="38"/>
      <c r="X159" s="38"/>
      <c r="Y159" s="38"/>
      <c r="Z159" s="38"/>
      <c r="AA159" s="38"/>
      <c r="AB159" s="38"/>
      <c r="AC159" s="38"/>
      <c r="AD159" s="38"/>
      <c r="AE159" s="38"/>
      <c r="AT159" s="17" t="s">
        <v>138</v>
      </c>
      <c r="AU159" s="17" t="s">
        <v>86</v>
      </c>
    </row>
    <row r="160" s="13" customFormat="1">
      <c r="A160" s="13"/>
      <c r="B160" s="244"/>
      <c r="C160" s="245"/>
      <c r="D160" s="239" t="s">
        <v>140</v>
      </c>
      <c r="E160" s="246" t="s">
        <v>1</v>
      </c>
      <c r="F160" s="247" t="s">
        <v>195</v>
      </c>
      <c r="G160" s="245"/>
      <c r="H160" s="248">
        <v>8888</v>
      </c>
      <c r="I160" s="249"/>
      <c r="J160" s="245"/>
      <c r="K160" s="245"/>
      <c r="L160" s="250"/>
      <c r="M160" s="251"/>
      <c r="N160" s="252"/>
      <c r="O160" s="252"/>
      <c r="P160" s="252"/>
      <c r="Q160" s="252"/>
      <c r="R160" s="252"/>
      <c r="S160" s="252"/>
      <c r="T160" s="253"/>
      <c r="U160" s="13"/>
      <c r="V160" s="13"/>
      <c r="W160" s="13"/>
      <c r="X160" s="13"/>
      <c r="Y160" s="13"/>
      <c r="Z160" s="13"/>
      <c r="AA160" s="13"/>
      <c r="AB160" s="13"/>
      <c r="AC160" s="13"/>
      <c r="AD160" s="13"/>
      <c r="AE160" s="13"/>
      <c r="AT160" s="254" t="s">
        <v>140</v>
      </c>
      <c r="AU160" s="254" t="s">
        <v>86</v>
      </c>
      <c r="AV160" s="13" t="s">
        <v>86</v>
      </c>
      <c r="AW160" s="13" t="s">
        <v>32</v>
      </c>
      <c r="AX160" s="13" t="s">
        <v>76</v>
      </c>
      <c r="AY160" s="254" t="s">
        <v>129</v>
      </c>
    </row>
    <row r="161" s="14" customFormat="1">
      <c r="A161" s="14"/>
      <c r="B161" s="255"/>
      <c r="C161" s="256"/>
      <c r="D161" s="239" t="s">
        <v>140</v>
      </c>
      <c r="E161" s="257" t="s">
        <v>1</v>
      </c>
      <c r="F161" s="258" t="s">
        <v>196</v>
      </c>
      <c r="G161" s="256"/>
      <c r="H161" s="259">
        <v>8888</v>
      </c>
      <c r="I161" s="260"/>
      <c r="J161" s="256"/>
      <c r="K161" s="256"/>
      <c r="L161" s="261"/>
      <c r="M161" s="262"/>
      <c r="N161" s="263"/>
      <c r="O161" s="263"/>
      <c r="P161" s="263"/>
      <c r="Q161" s="263"/>
      <c r="R161" s="263"/>
      <c r="S161" s="263"/>
      <c r="T161" s="264"/>
      <c r="U161" s="14"/>
      <c r="V161" s="14"/>
      <c r="W161" s="14"/>
      <c r="X161" s="14"/>
      <c r="Y161" s="14"/>
      <c r="Z161" s="14"/>
      <c r="AA161" s="14"/>
      <c r="AB161" s="14"/>
      <c r="AC161" s="14"/>
      <c r="AD161" s="14"/>
      <c r="AE161" s="14"/>
      <c r="AT161" s="265" t="s">
        <v>140</v>
      </c>
      <c r="AU161" s="265" t="s">
        <v>86</v>
      </c>
      <c r="AV161" s="14" t="s">
        <v>149</v>
      </c>
      <c r="AW161" s="14" t="s">
        <v>32</v>
      </c>
      <c r="AX161" s="14" t="s">
        <v>84</v>
      </c>
      <c r="AY161" s="265" t="s">
        <v>129</v>
      </c>
    </row>
    <row r="162" s="2" customFormat="1" ht="37.8" customHeight="1">
      <c r="A162" s="38"/>
      <c r="B162" s="39"/>
      <c r="C162" s="226" t="s">
        <v>197</v>
      </c>
      <c r="D162" s="226" t="s">
        <v>131</v>
      </c>
      <c r="E162" s="227" t="s">
        <v>198</v>
      </c>
      <c r="F162" s="228" t="s">
        <v>199</v>
      </c>
      <c r="G162" s="229" t="s">
        <v>152</v>
      </c>
      <c r="H162" s="230">
        <v>2142.9000000000001</v>
      </c>
      <c r="I162" s="231"/>
      <c r="J162" s="232">
        <f>ROUND(I162*H162,2)</f>
        <v>0</v>
      </c>
      <c r="K162" s="228" t="s">
        <v>135</v>
      </c>
      <c r="L162" s="44"/>
      <c r="M162" s="233" t="s">
        <v>1</v>
      </c>
      <c r="N162" s="234" t="s">
        <v>41</v>
      </c>
      <c r="O162" s="91"/>
      <c r="P162" s="235">
        <f>O162*H162</f>
        <v>0</v>
      </c>
      <c r="Q162" s="235">
        <v>0</v>
      </c>
      <c r="R162" s="235">
        <f>Q162*H162</f>
        <v>0</v>
      </c>
      <c r="S162" s="235">
        <v>0</v>
      </c>
      <c r="T162" s="236">
        <f>S162*H162</f>
        <v>0</v>
      </c>
      <c r="U162" s="38"/>
      <c r="V162" s="38"/>
      <c r="W162" s="38"/>
      <c r="X162" s="38"/>
      <c r="Y162" s="38"/>
      <c r="Z162" s="38"/>
      <c r="AA162" s="38"/>
      <c r="AB162" s="38"/>
      <c r="AC162" s="38"/>
      <c r="AD162" s="38"/>
      <c r="AE162" s="38"/>
      <c r="AR162" s="237" t="s">
        <v>136</v>
      </c>
      <c r="AT162" s="237" t="s">
        <v>131</v>
      </c>
      <c r="AU162" s="237" t="s">
        <v>86</v>
      </c>
      <c r="AY162" s="17" t="s">
        <v>129</v>
      </c>
      <c r="BE162" s="238">
        <f>IF(N162="základní",J162,0)</f>
        <v>0</v>
      </c>
      <c r="BF162" s="238">
        <f>IF(N162="snížená",J162,0)</f>
        <v>0</v>
      </c>
      <c r="BG162" s="238">
        <f>IF(N162="zákl. přenesená",J162,0)</f>
        <v>0</v>
      </c>
      <c r="BH162" s="238">
        <f>IF(N162="sníž. přenesená",J162,0)</f>
        <v>0</v>
      </c>
      <c r="BI162" s="238">
        <f>IF(N162="nulová",J162,0)</f>
        <v>0</v>
      </c>
      <c r="BJ162" s="17" t="s">
        <v>84</v>
      </c>
      <c r="BK162" s="238">
        <f>ROUND(I162*H162,2)</f>
        <v>0</v>
      </c>
      <c r="BL162" s="17" t="s">
        <v>136</v>
      </c>
      <c r="BM162" s="237" t="s">
        <v>200</v>
      </c>
    </row>
    <row r="163" s="2" customFormat="1">
      <c r="A163" s="38"/>
      <c r="B163" s="39"/>
      <c r="C163" s="40"/>
      <c r="D163" s="239" t="s">
        <v>138</v>
      </c>
      <c r="E163" s="40"/>
      <c r="F163" s="240" t="s">
        <v>201</v>
      </c>
      <c r="G163" s="40"/>
      <c r="H163" s="40"/>
      <c r="I163" s="241"/>
      <c r="J163" s="40"/>
      <c r="K163" s="40"/>
      <c r="L163" s="44"/>
      <c r="M163" s="242"/>
      <c r="N163" s="243"/>
      <c r="O163" s="91"/>
      <c r="P163" s="91"/>
      <c r="Q163" s="91"/>
      <c r="R163" s="91"/>
      <c r="S163" s="91"/>
      <c r="T163" s="92"/>
      <c r="U163" s="38"/>
      <c r="V163" s="38"/>
      <c r="W163" s="38"/>
      <c r="X163" s="38"/>
      <c r="Y163" s="38"/>
      <c r="Z163" s="38"/>
      <c r="AA163" s="38"/>
      <c r="AB163" s="38"/>
      <c r="AC163" s="38"/>
      <c r="AD163" s="38"/>
      <c r="AE163" s="38"/>
      <c r="AT163" s="17" t="s">
        <v>138</v>
      </c>
      <c r="AU163" s="17" t="s">
        <v>86</v>
      </c>
    </row>
    <row r="164" s="13" customFormat="1">
      <c r="A164" s="13"/>
      <c r="B164" s="244"/>
      <c r="C164" s="245"/>
      <c r="D164" s="239" t="s">
        <v>140</v>
      </c>
      <c r="E164" s="246" t="s">
        <v>1</v>
      </c>
      <c r="F164" s="247" t="s">
        <v>155</v>
      </c>
      <c r="G164" s="245"/>
      <c r="H164" s="248">
        <v>1650</v>
      </c>
      <c r="I164" s="249"/>
      <c r="J164" s="245"/>
      <c r="K164" s="245"/>
      <c r="L164" s="250"/>
      <c r="M164" s="251"/>
      <c r="N164" s="252"/>
      <c r="O164" s="252"/>
      <c r="P164" s="252"/>
      <c r="Q164" s="252"/>
      <c r="R164" s="252"/>
      <c r="S164" s="252"/>
      <c r="T164" s="253"/>
      <c r="U164" s="13"/>
      <c r="V164" s="13"/>
      <c r="W164" s="13"/>
      <c r="X164" s="13"/>
      <c r="Y164" s="13"/>
      <c r="Z164" s="13"/>
      <c r="AA164" s="13"/>
      <c r="AB164" s="13"/>
      <c r="AC164" s="13"/>
      <c r="AD164" s="13"/>
      <c r="AE164" s="13"/>
      <c r="AT164" s="254" t="s">
        <v>140</v>
      </c>
      <c r="AU164" s="254" t="s">
        <v>86</v>
      </c>
      <c r="AV164" s="13" t="s">
        <v>86</v>
      </c>
      <c r="AW164" s="13" t="s">
        <v>32</v>
      </c>
      <c r="AX164" s="13" t="s">
        <v>76</v>
      </c>
      <c r="AY164" s="254" t="s">
        <v>129</v>
      </c>
    </row>
    <row r="165" s="14" customFormat="1">
      <c r="A165" s="14"/>
      <c r="B165" s="255"/>
      <c r="C165" s="256"/>
      <c r="D165" s="239" t="s">
        <v>140</v>
      </c>
      <c r="E165" s="257" t="s">
        <v>1</v>
      </c>
      <c r="F165" s="258" t="s">
        <v>202</v>
      </c>
      <c r="G165" s="256"/>
      <c r="H165" s="259">
        <v>1650</v>
      </c>
      <c r="I165" s="260"/>
      <c r="J165" s="256"/>
      <c r="K165" s="256"/>
      <c r="L165" s="261"/>
      <c r="M165" s="262"/>
      <c r="N165" s="263"/>
      <c r="O165" s="263"/>
      <c r="P165" s="263"/>
      <c r="Q165" s="263"/>
      <c r="R165" s="263"/>
      <c r="S165" s="263"/>
      <c r="T165" s="264"/>
      <c r="U165" s="14"/>
      <c r="V165" s="14"/>
      <c r="W165" s="14"/>
      <c r="X165" s="14"/>
      <c r="Y165" s="14"/>
      <c r="Z165" s="14"/>
      <c r="AA165" s="14"/>
      <c r="AB165" s="14"/>
      <c r="AC165" s="14"/>
      <c r="AD165" s="14"/>
      <c r="AE165" s="14"/>
      <c r="AT165" s="265" t="s">
        <v>140</v>
      </c>
      <c r="AU165" s="265" t="s">
        <v>86</v>
      </c>
      <c r="AV165" s="14" t="s">
        <v>149</v>
      </c>
      <c r="AW165" s="14" t="s">
        <v>32</v>
      </c>
      <c r="AX165" s="14" t="s">
        <v>76</v>
      </c>
      <c r="AY165" s="265" t="s">
        <v>129</v>
      </c>
    </row>
    <row r="166" s="13" customFormat="1">
      <c r="A166" s="13"/>
      <c r="B166" s="244"/>
      <c r="C166" s="245"/>
      <c r="D166" s="239" t="s">
        <v>140</v>
      </c>
      <c r="E166" s="246" t="s">
        <v>1</v>
      </c>
      <c r="F166" s="247" t="s">
        <v>203</v>
      </c>
      <c r="G166" s="245"/>
      <c r="H166" s="248">
        <v>492.89999999999998</v>
      </c>
      <c r="I166" s="249"/>
      <c r="J166" s="245"/>
      <c r="K166" s="245"/>
      <c r="L166" s="250"/>
      <c r="M166" s="251"/>
      <c r="N166" s="252"/>
      <c r="O166" s="252"/>
      <c r="P166" s="252"/>
      <c r="Q166" s="252"/>
      <c r="R166" s="252"/>
      <c r="S166" s="252"/>
      <c r="T166" s="253"/>
      <c r="U166" s="13"/>
      <c r="V166" s="13"/>
      <c r="W166" s="13"/>
      <c r="X166" s="13"/>
      <c r="Y166" s="13"/>
      <c r="Z166" s="13"/>
      <c r="AA166" s="13"/>
      <c r="AB166" s="13"/>
      <c r="AC166" s="13"/>
      <c r="AD166" s="13"/>
      <c r="AE166" s="13"/>
      <c r="AT166" s="254" t="s">
        <v>140</v>
      </c>
      <c r="AU166" s="254" t="s">
        <v>86</v>
      </c>
      <c r="AV166" s="13" t="s">
        <v>86</v>
      </c>
      <c r="AW166" s="13" t="s">
        <v>32</v>
      </c>
      <c r="AX166" s="13" t="s">
        <v>76</v>
      </c>
      <c r="AY166" s="254" t="s">
        <v>129</v>
      </c>
    </row>
    <row r="167" s="14" customFormat="1">
      <c r="A167" s="14"/>
      <c r="B167" s="255"/>
      <c r="C167" s="256"/>
      <c r="D167" s="239" t="s">
        <v>140</v>
      </c>
      <c r="E167" s="257" t="s">
        <v>1</v>
      </c>
      <c r="F167" s="258" t="s">
        <v>204</v>
      </c>
      <c r="G167" s="256"/>
      <c r="H167" s="259">
        <v>492.89999999999998</v>
      </c>
      <c r="I167" s="260"/>
      <c r="J167" s="256"/>
      <c r="K167" s="256"/>
      <c r="L167" s="261"/>
      <c r="M167" s="262"/>
      <c r="N167" s="263"/>
      <c r="O167" s="263"/>
      <c r="P167" s="263"/>
      <c r="Q167" s="263"/>
      <c r="R167" s="263"/>
      <c r="S167" s="263"/>
      <c r="T167" s="264"/>
      <c r="U167" s="14"/>
      <c r="V167" s="14"/>
      <c r="W167" s="14"/>
      <c r="X167" s="14"/>
      <c r="Y167" s="14"/>
      <c r="Z167" s="14"/>
      <c r="AA167" s="14"/>
      <c r="AB167" s="14"/>
      <c r="AC167" s="14"/>
      <c r="AD167" s="14"/>
      <c r="AE167" s="14"/>
      <c r="AT167" s="265" t="s">
        <v>140</v>
      </c>
      <c r="AU167" s="265" t="s">
        <v>86</v>
      </c>
      <c r="AV167" s="14" t="s">
        <v>149</v>
      </c>
      <c r="AW167" s="14" t="s">
        <v>32</v>
      </c>
      <c r="AX167" s="14" t="s">
        <v>76</v>
      </c>
      <c r="AY167" s="265" t="s">
        <v>129</v>
      </c>
    </row>
    <row r="168" s="15" customFormat="1">
      <c r="A168" s="15"/>
      <c r="B168" s="266"/>
      <c r="C168" s="267"/>
      <c r="D168" s="239" t="s">
        <v>140</v>
      </c>
      <c r="E168" s="268" t="s">
        <v>1</v>
      </c>
      <c r="F168" s="269" t="s">
        <v>205</v>
      </c>
      <c r="G168" s="267"/>
      <c r="H168" s="270">
        <v>2142.9000000000001</v>
      </c>
      <c r="I168" s="271"/>
      <c r="J168" s="267"/>
      <c r="K168" s="267"/>
      <c r="L168" s="272"/>
      <c r="M168" s="273"/>
      <c r="N168" s="274"/>
      <c r="O168" s="274"/>
      <c r="P168" s="274"/>
      <c r="Q168" s="274"/>
      <c r="R168" s="274"/>
      <c r="S168" s="274"/>
      <c r="T168" s="275"/>
      <c r="U168" s="15"/>
      <c r="V168" s="15"/>
      <c r="W168" s="15"/>
      <c r="X168" s="15"/>
      <c r="Y168" s="15"/>
      <c r="Z168" s="15"/>
      <c r="AA168" s="15"/>
      <c r="AB168" s="15"/>
      <c r="AC168" s="15"/>
      <c r="AD168" s="15"/>
      <c r="AE168" s="15"/>
      <c r="AT168" s="276" t="s">
        <v>140</v>
      </c>
      <c r="AU168" s="276" t="s">
        <v>86</v>
      </c>
      <c r="AV168" s="15" t="s">
        <v>136</v>
      </c>
      <c r="AW168" s="15" t="s">
        <v>32</v>
      </c>
      <c r="AX168" s="15" t="s">
        <v>84</v>
      </c>
      <c r="AY168" s="276" t="s">
        <v>129</v>
      </c>
    </row>
    <row r="169" s="2" customFormat="1" ht="37.8" customHeight="1">
      <c r="A169" s="38"/>
      <c r="B169" s="39"/>
      <c r="C169" s="226" t="s">
        <v>206</v>
      </c>
      <c r="D169" s="226" t="s">
        <v>131</v>
      </c>
      <c r="E169" s="227" t="s">
        <v>207</v>
      </c>
      <c r="F169" s="228" t="s">
        <v>208</v>
      </c>
      <c r="G169" s="229" t="s">
        <v>152</v>
      </c>
      <c r="H169" s="230">
        <v>6663</v>
      </c>
      <c r="I169" s="231"/>
      <c r="J169" s="232">
        <f>ROUND(I169*H169,2)</f>
        <v>0</v>
      </c>
      <c r="K169" s="228" t="s">
        <v>135</v>
      </c>
      <c r="L169" s="44"/>
      <c r="M169" s="233" t="s">
        <v>1</v>
      </c>
      <c r="N169" s="234" t="s">
        <v>41</v>
      </c>
      <c r="O169" s="91"/>
      <c r="P169" s="235">
        <f>O169*H169</f>
        <v>0</v>
      </c>
      <c r="Q169" s="235">
        <v>0</v>
      </c>
      <c r="R169" s="235">
        <f>Q169*H169</f>
        <v>0</v>
      </c>
      <c r="S169" s="235">
        <v>0</v>
      </c>
      <c r="T169" s="236">
        <f>S169*H169</f>
        <v>0</v>
      </c>
      <c r="U169" s="38"/>
      <c r="V169" s="38"/>
      <c r="W169" s="38"/>
      <c r="X169" s="38"/>
      <c r="Y169" s="38"/>
      <c r="Z169" s="38"/>
      <c r="AA169" s="38"/>
      <c r="AB169" s="38"/>
      <c r="AC169" s="38"/>
      <c r="AD169" s="38"/>
      <c r="AE169" s="38"/>
      <c r="AR169" s="237" t="s">
        <v>136</v>
      </c>
      <c r="AT169" s="237" t="s">
        <v>131</v>
      </c>
      <c r="AU169" s="237" t="s">
        <v>86</v>
      </c>
      <c r="AY169" s="17" t="s">
        <v>129</v>
      </c>
      <c r="BE169" s="238">
        <f>IF(N169="základní",J169,0)</f>
        <v>0</v>
      </c>
      <c r="BF169" s="238">
        <f>IF(N169="snížená",J169,0)</f>
        <v>0</v>
      </c>
      <c r="BG169" s="238">
        <f>IF(N169="zákl. přenesená",J169,0)</f>
        <v>0</v>
      </c>
      <c r="BH169" s="238">
        <f>IF(N169="sníž. přenesená",J169,0)</f>
        <v>0</v>
      </c>
      <c r="BI169" s="238">
        <f>IF(N169="nulová",J169,0)</f>
        <v>0</v>
      </c>
      <c r="BJ169" s="17" t="s">
        <v>84</v>
      </c>
      <c r="BK169" s="238">
        <f>ROUND(I169*H169,2)</f>
        <v>0</v>
      </c>
      <c r="BL169" s="17" t="s">
        <v>136</v>
      </c>
      <c r="BM169" s="237" t="s">
        <v>209</v>
      </c>
    </row>
    <row r="170" s="2" customFormat="1">
      <c r="A170" s="38"/>
      <c r="B170" s="39"/>
      <c r="C170" s="40"/>
      <c r="D170" s="239" t="s">
        <v>138</v>
      </c>
      <c r="E170" s="40"/>
      <c r="F170" s="240" t="s">
        <v>210</v>
      </c>
      <c r="G170" s="40"/>
      <c r="H170" s="40"/>
      <c r="I170" s="241"/>
      <c r="J170" s="40"/>
      <c r="K170" s="40"/>
      <c r="L170" s="44"/>
      <c r="M170" s="242"/>
      <c r="N170" s="243"/>
      <c r="O170" s="91"/>
      <c r="P170" s="91"/>
      <c r="Q170" s="91"/>
      <c r="R170" s="91"/>
      <c r="S170" s="91"/>
      <c r="T170" s="92"/>
      <c r="U170" s="38"/>
      <c r="V170" s="38"/>
      <c r="W170" s="38"/>
      <c r="X170" s="38"/>
      <c r="Y170" s="38"/>
      <c r="Z170" s="38"/>
      <c r="AA170" s="38"/>
      <c r="AB170" s="38"/>
      <c r="AC170" s="38"/>
      <c r="AD170" s="38"/>
      <c r="AE170" s="38"/>
      <c r="AT170" s="17" t="s">
        <v>138</v>
      </c>
      <c r="AU170" s="17" t="s">
        <v>86</v>
      </c>
    </row>
    <row r="171" s="13" customFormat="1">
      <c r="A171" s="13"/>
      <c r="B171" s="244"/>
      <c r="C171" s="245"/>
      <c r="D171" s="239" t="s">
        <v>140</v>
      </c>
      <c r="E171" s="246" t="s">
        <v>1</v>
      </c>
      <c r="F171" s="247" t="s">
        <v>211</v>
      </c>
      <c r="G171" s="245"/>
      <c r="H171" s="248">
        <v>1096</v>
      </c>
      <c r="I171" s="249"/>
      <c r="J171" s="245"/>
      <c r="K171" s="245"/>
      <c r="L171" s="250"/>
      <c r="M171" s="251"/>
      <c r="N171" s="252"/>
      <c r="O171" s="252"/>
      <c r="P171" s="252"/>
      <c r="Q171" s="252"/>
      <c r="R171" s="252"/>
      <c r="S171" s="252"/>
      <c r="T171" s="253"/>
      <c r="U171" s="13"/>
      <c r="V171" s="13"/>
      <c r="W171" s="13"/>
      <c r="X171" s="13"/>
      <c r="Y171" s="13"/>
      <c r="Z171" s="13"/>
      <c r="AA171" s="13"/>
      <c r="AB171" s="13"/>
      <c r="AC171" s="13"/>
      <c r="AD171" s="13"/>
      <c r="AE171" s="13"/>
      <c r="AT171" s="254" t="s">
        <v>140</v>
      </c>
      <c r="AU171" s="254" t="s">
        <v>86</v>
      </c>
      <c r="AV171" s="13" t="s">
        <v>86</v>
      </c>
      <c r="AW171" s="13" t="s">
        <v>32</v>
      </c>
      <c r="AX171" s="13" t="s">
        <v>76</v>
      </c>
      <c r="AY171" s="254" t="s">
        <v>129</v>
      </c>
    </row>
    <row r="172" s="14" customFormat="1">
      <c r="A172" s="14"/>
      <c r="B172" s="255"/>
      <c r="C172" s="256"/>
      <c r="D172" s="239" t="s">
        <v>140</v>
      </c>
      <c r="E172" s="257" t="s">
        <v>1</v>
      </c>
      <c r="F172" s="258" t="s">
        <v>212</v>
      </c>
      <c r="G172" s="256"/>
      <c r="H172" s="259">
        <v>1096</v>
      </c>
      <c r="I172" s="260"/>
      <c r="J172" s="256"/>
      <c r="K172" s="256"/>
      <c r="L172" s="261"/>
      <c r="M172" s="262"/>
      <c r="N172" s="263"/>
      <c r="O172" s="263"/>
      <c r="P172" s="263"/>
      <c r="Q172" s="263"/>
      <c r="R172" s="263"/>
      <c r="S172" s="263"/>
      <c r="T172" s="264"/>
      <c r="U172" s="14"/>
      <c r="V172" s="14"/>
      <c r="W172" s="14"/>
      <c r="X172" s="14"/>
      <c r="Y172" s="14"/>
      <c r="Z172" s="14"/>
      <c r="AA172" s="14"/>
      <c r="AB172" s="14"/>
      <c r="AC172" s="14"/>
      <c r="AD172" s="14"/>
      <c r="AE172" s="14"/>
      <c r="AT172" s="265" t="s">
        <v>140</v>
      </c>
      <c r="AU172" s="265" t="s">
        <v>86</v>
      </c>
      <c r="AV172" s="14" t="s">
        <v>149</v>
      </c>
      <c r="AW172" s="14" t="s">
        <v>32</v>
      </c>
      <c r="AX172" s="14" t="s">
        <v>76</v>
      </c>
      <c r="AY172" s="265" t="s">
        <v>129</v>
      </c>
    </row>
    <row r="173" s="13" customFormat="1">
      <c r="A173" s="13"/>
      <c r="B173" s="244"/>
      <c r="C173" s="245"/>
      <c r="D173" s="239" t="s">
        <v>140</v>
      </c>
      <c r="E173" s="246" t="s">
        <v>1</v>
      </c>
      <c r="F173" s="247" t="s">
        <v>213</v>
      </c>
      <c r="G173" s="245"/>
      <c r="H173" s="248">
        <v>5567</v>
      </c>
      <c r="I173" s="249"/>
      <c r="J173" s="245"/>
      <c r="K173" s="245"/>
      <c r="L173" s="250"/>
      <c r="M173" s="251"/>
      <c r="N173" s="252"/>
      <c r="O173" s="252"/>
      <c r="P173" s="252"/>
      <c r="Q173" s="252"/>
      <c r="R173" s="252"/>
      <c r="S173" s="252"/>
      <c r="T173" s="253"/>
      <c r="U173" s="13"/>
      <c r="V173" s="13"/>
      <c r="W173" s="13"/>
      <c r="X173" s="13"/>
      <c r="Y173" s="13"/>
      <c r="Z173" s="13"/>
      <c r="AA173" s="13"/>
      <c r="AB173" s="13"/>
      <c r="AC173" s="13"/>
      <c r="AD173" s="13"/>
      <c r="AE173" s="13"/>
      <c r="AT173" s="254" t="s">
        <v>140</v>
      </c>
      <c r="AU173" s="254" t="s">
        <v>86</v>
      </c>
      <c r="AV173" s="13" t="s">
        <v>86</v>
      </c>
      <c r="AW173" s="13" t="s">
        <v>32</v>
      </c>
      <c r="AX173" s="13" t="s">
        <v>76</v>
      </c>
      <c r="AY173" s="254" t="s">
        <v>129</v>
      </c>
    </row>
    <row r="174" s="14" customFormat="1">
      <c r="A174" s="14"/>
      <c r="B174" s="255"/>
      <c r="C174" s="256"/>
      <c r="D174" s="239" t="s">
        <v>140</v>
      </c>
      <c r="E174" s="257" t="s">
        <v>1</v>
      </c>
      <c r="F174" s="258" t="s">
        <v>214</v>
      </c>
      <c r="G174" s="256"/>
      <c r="H174" s="259">
        <v>5567</v>
      </c>
      <c r="I174" s="260"/>
      <c r="J174" s="256"/>
      <c r="K174" s="256"/>
      <c r="L174" s="261"/>
      <c r="M174" s="262"/>
      <c r="N174" s="263"/>
      <c r="O174" s="263"/>
      <c r="P174" s="263"/>
      <c r="Q174" s="263"/>
      <c r="R174" s="263"/>
      <c r="S174" s="263"/>
      <c r="T174" s="264"/>
      <c r="U174" s="14"/>
      <c r="V174" s="14"/>
      <c r="W174" s="14"/>
      <c r="X174" s="14"/>
      <c r="Y174" s="14"/>
      <c r="Z174" s="14"/>
      <c r="AA174" s="14"/>
      <c r="AB174" s="14"/>
      <c r="AC174" s="14"/>
      <c r="AD174" s="14"/>
      <c r="AE174" s="14"/>
      <c r="AT174" s="265" t="s">
        <v>140</v>
      </c>
      <c r="AU174" s="265" t="s">
        <v>86</v>
      </c>
      <c r="AV174" s="14" t="s">
        <v>149</v>
      </c>
      <c r="AW174" s="14" t="s">
        <v>32</v>
      </c>
      <c r="AX174" s="14" t="s">
        <v>76</v>
      </c>
      <c r="AY174" s="265" t="s">
        <v>129</v>
      </c>
    </row>
    <row r="175" s="15" customFormat="1">
      <c r="A175" s="15"/>
      <c r="B175" s="266"/>
      <c r="C175" s="267"/>
      <c r="D175" s="239" t="s">
        <v>140</v>
      </c>
      <c r="E175" s="268" t="s">
        <v>1</v>
      </c>
      <c r="F175" s="269" t="s">
        <v>205</v>
      </c>
      <c r="G175" s="267"/>
      <c r="H175" s="270">
        <v>6663</v>
      </c>
      <c r="I175" s="271"/>
      <c r="J175" s="267"/>
      <c r="K175" s="267"/>
      <c r="L175" s="272"/>
      <c r="M175" s="273"/>
      <c r="N175" s="274"/>
      <c r="O175" s="274"/>
      <c r="P175" s="274"/>
      <c r="Q175" s="274"/>
      <c r="R175" s="274"/>
      <c r="S175" s="274"/>
      <c r="T175" s="275"/>
      <c r="U175" s="15"/>
      <c r="V175" s="15"/>
      <c r="W175" s="15"/>
      <c r="X175" s="15"/>
      <c r="Y175" s="15"/>
      <c r="Z175" s="15"/>
      <c r="AA175" s="15"/>
      <c r="AB175" s="15"/>
      <c r="AC175" s="15"/>
      <c r="AD175" s="15"/>
      <c r="AE175" s="15"/>
      <c r="AT175" s="276" t="s">
        <v>140</v>
      </c>
      <c r="AU175" s="276" t="s">
        <v>86</v>
      </c>
      <c r="AV175" s="15" t="s">
        <v>136</v>
      </c>
      <c r="AW175" s="15" t="s">
        <v>32</v>
      </c>
      <c r="AX175" s="15" t="s">
        <v>84</v>
      </c>
      <c r="AY175" s="276" t="s">
        <v>129</v>
      </c>
    </row>
    <row r="176" s="2" customFormat="1" ht="37.8" customHeight="1">
      <c r="A176" s="38"/>
      <c r="B176" s="39"/>
      <c r="C176" s="226" t="s">
        <v>8</v>
      </c>
      <c r="D176" s="226" t="s">
        <v>131</v>
      </c>
      <c r="E176" s="227" t="s">
        <v>215</v>
      </c>
      <c r="F176" s="228" t="s">
        <v>216</v>
      </c>
      <c r="G176" s="229" t="s">
        <v>152</v>
      </c>
      <c r="H176" s="230">
        <v>1157.0999999999999</v>
      </c>
      <c r="I176" s="231"/>
      <c r="J176" s="232">
        <f>ROUND(I176*H176,2)</f>
        <v>0</v>
      </c>
      <c r="K176" s="228" t="s">
        <v>135</v>
      </c>
      <c r="L176" s="44"/>
      <c r="M176" s="233" t="s">
        <v>1</v>
      </c>
      <c r="N176" s="234" t="s">
        <v>41</v>
      </c>
      <c r="O176" s="91"/>
      <c r="P176" s="235">
        <f>O176*H176</f>
        <v>0</v>
      </c>
      <c r="Q176" s="235">
        <v>0</v>
      </c>
      <c r="R176" s="235">
        <f>Q176*H176</f>
        <v>0</v>
      </c>
      <c r="S176" s="235">
        <v>0</v>
      </c>
      <c r="T176" s="236">
        <f>S176*H176</f>
        <v>0</v>
      </c>
      <c r="U176" s="38"/>
      <c r="V176" s="38"/>
      <c r="W176" s="38"/>
      <c r="X176" s="38"/>
      <c r="Y176" s="38"/>
      <c r="Z176" s="38"/>
      <c r="AA176" s="38"/>
      <c r="AB176" s="38"/>
      <c r="AC176" s="38"/>
      <c r="AD176" s="38"/>
      <c r="AE176" s="38"/>
      <c r="AR176" s="237" t="s">
        <v>136</v>
      </c>
      <c r="AT176" s="237" t="s">
        <v>131</v>
      </c>
      <c r="AU176" s="237" t="s">
        <v>86</v>
      </c>
      <c r="AY176" s="17" t="s">
        <v>129</v>
      </c>
      <c r="BE176" s="238">
        <f>IF(N176="základní",J176,0)</f>
        <v>0</v>
      </c>
      <c r="BF176" s="238">
        <f>IF(N176="snížená",J176,0)</f>
        <v>0</v>
      </c>
      <c r="BG176" s="238">
        <f>IF(N176="zákl. přenesená",J176,0)</f>
        <v>0</v>
      </c>
      <c r="BH176" s="238">
        <f>IF(N176="sníž. přenesená",J176,0)</f>
        <v>0</v>
      </c>
      <c r="BI176" s="238">
        <f>IF(N176="nulová",J176,0)</f>
        <v>0</v>
      </c>
      <c r="BJ176" s="17" t="s">
        <v>84</v>
      </c>
      <c r="BK176" s="238">
        <f>ROUND(I176*H176,2)</f>
        <v>0</v>
      </c>
      <c r="BL176" s="17" t="s">
        <v>136</v>
      </c>
      <c r="BM176" s="237" t="s">
        <v>217</v>
      </c>
    </row>
    <row r="177" s="2" customFormat="1">
      <c r="A177" s="38"/>
      <c r="B177" s="39"/>
      <c r="C177" s="40"/>
      <c r="D177" s="239" t="s">
        <v>138</v>
      </c>
      <c r="E177" s="40"/>
      <c r="F177" s="240" t="s">
        <v>218</v>
      </c>
      <c r="G177" s="40"/>
      <c r="H177" s="40"/>
      <c r="I177" s="241"/>
      <c r="J177" s="40"/>
      <c r="K177" s="40"/>
      <c r="L177" s="44"/>
      <c r="M177" s="242"/>
      <c r="N177" s="243"/>
      <c r="O177" s="91"/>
      <c r="P177" s="91"/>
      <c r="Q177" s="91"/>
      <c r="R177" s="91"/>
      <c r="S177" s="91"/>
      <c r="T177" s="92"/>
      <c r="U177" s="38"/>
      <c r="V177" s="38"/>
      <c r="W177" s="38"/>
      <c r="X177" s="38"/>
      <c r="Y177" s="38"/>
      <c r="Z177" s="38"/>
      <c r="AA177" s="38"/>
      <c r="AB177" s="38"/>
      <c r="AC177" s="38"/>
      <c r="AD177" s="38"/>
      <c r="AE177" s="38"/>
      <c r="AT177" s="17" t="s">
        <v>138</v>
      </c>
      <c r="AU177" s="17" t="s">
        <v>86</v>
      </c>
    </row>
    <row r="178" s="13" customFormat="1">
      <c r="A178" s="13"/>
      <c r="B178" s="244"/>
      <c r="C178" s="245"/>
      <c r="D178" s="239" t="s">
        <v>140</v>
      </c>
      <c r="E178" s="246" t="s">
        <v>1</v>
      </c>
      <c r="F178" s="247" t="s">
        <v>219</v>
      </c>
      <c r="G178" s="245"/>
      <c r="H178" s="248">
        <v>1157.0999999999999</v>
      </c>
      <c r="I178" s="249"/>
      <c r="J178" s="245"/>
      <c r="K178" s="245"/>
      <c r="L178" s="250"/>
      <c r="M178" s="251"/>
      <c r="N178" s="252"/>
      <c r="O178" s="252"/>
      <c r="P178" s="252"/>
      <c r="Q178" s="252"/>
      <c r="R178" s="252"/>
      <c r="S178" s="252"/>
      <c r="T178" s="253"/>
      <c r="U178" s="13"/>
      <c r="V178" s="13"/>
      <c r="W178" s="13"/>
      <c r="X178" s="13"/>
      <c r="Y178" s="13"/>
      <c r="Z178" s="13"/>
      <c r="AA178" s="13"/>
      <c r="AB178" s="13"/>
      <c r="AC178" s="13"/>
      <c r="AD178" s="13"/>
      <c r="AE178" s="13"/>
      <c r="AT178" s="254" t="s">
        <v>140</v>
      </c>
      <c r="AU178" s="254" t="s">
        <v>86</v>
      </c>
      <c r="AV178" s="13" t="s">
        <v>86</v>
      </c>
      <c r="AW178" s="13" t="s">
        <v>32</v>
      </c>
      <c r="AX178" s="13" t="s">
        <v>76</v>
      </c>
      <c r="AY178" s="254" t="s">
        <v>129</v>
      </c>
    </row>
    <row r="179" s="14" customFormat="1">
      <c r="A179" s="14"/>
      <c r="B179" s="255"/>
      <c r="C179" s="256"/>
      <c r="D179" s="239" t="s">
        <v>140</v>
      </c>
      <c r="E179" s="257" t="s">
        <v>1</v>
      </c>
      <c r="F179" s="258" t="s">
        <v>220</v>
      </c>
      <c r="G179" s="256"/>
      <c r="H179" s="259">
        <v>1157.0999999999999</v>
      </c>
      <c r="I179" s="260"/>
      <c r="J179" s="256"/>
      <c r="K179" s="256"/>
      <c r="L179" s="261"/>
      <c r="M179" s="262"/>
      <c r="N179" s="263"/>
      <c r="O179" s="263"/>
      <c r="P179" s="263"/>
      <c r="Q179" s="263"/>
      <c r="R179" s="263"/>
      <c r="S179" s="263"/>
      <c r="T179" s="264"/>
      <c r="U179" s="14"/>
      <c r="V179" s="14"/>
      <c r="W179" s="14"/>
      <c r="X179" s="14"/>
      <c r="Y179" s="14"/>
      <c r="Z179" s="14"/>
      <c r="AA179" s="14"/>
      <c r="AB179" s="14"/>
      <c r="AC179" s="14"/>
      <c r="AD179" s="14"/>
      <c r="AE179" s="14"/>
      <c r="AT179" s="265" t="s">
        <v>140</v>
      </c>
      <c r="AU179" s="265" t="s">
        <v>86</v>
      </c>
      <c r="AV179" s="14" t="s">
        <v>149</v>
      </c>
      <c r="AW179" s="14" t="s">
        <v>32</v>
      </c>
      <c r="AX179" s="14" t="s">
        <v>84</v>
      </c>
      <c r="AY179" s="265" t="s">
        <v>129</v>
      </c>
    </row>
    <row r="180" s="2" customFormat="1" ht="24.15" customHeight="1">
      <c r="A180" s="38"/>
      <c r="B180" s="39"/>
      <c r="C180" s="226" t="s">
        <v>221</v>
      </c>
      <c r="D180" s="226" t="s">
        <v>131</v>
      </c>
      <c r="E180" s="227" t="s">
        <v>222</v>
      </c>
      <c r="F180" s="228" t="s">
        <v>223</v>
      </c>
      <c r="G180" s="229" t="s">
        <v>152</v>
      </c>
      <c r="H180" s="230">
        <v>2622</v>
      </c>
      <c r="I180" s="231"/>
      <c r="J180" s="232">
        <f>ROUND(I180*H180,2)</f>
        <v>0</v>
      </c>
      <c r="K180" s="228" t="s">
        <v>135</v>
      </c>
      <c r="L180" s="44"/>
      <c r="M180" s="233" t="s">
        <v>1</v>
      </c>
      <c r="N180" s="234" t="s">
        <v>41</v>
      </c>
      <c r="O180" s="91"/>
      <c r="P180" s="235">
        <f>O180*H180</f>
        <v>0</v>
      </c>
      <c r="Q180" s="235">
        <v>0</v>
      </c>
      <c r="R180" s="235">
        <f>Q180*H180</f>
        <v>0</v>
      </c>
      <c r="S180" s="235">
        <v>0</v>
      </c>
      <c r="T180" s="236">
        <f>S180*H180</f>
        <v>0</v>
      </c>
      <c r="U180" s="38"/>
      <c r="V180" s="38"/>
      <c r="W180" s="38"/>
      <c r="X180" s="38"/>
      <c r="Y180" s="38"/>
      <c r="Z180" s="38"/>
      <c r="AA180" s="38"/>
      <c r="AB180" s="38"/>
      <c r="AC180" s="38"/>
      <c r="AD180" s="38"/>
      <c r="AE180" s="38"/>
      <c r="AR180" s="237" t="s">
        <v>136</v>
      </c>
      <c r="AT180" s="237" t="s">
        <v>131</v>
      </c>
      <c r="AU180" s="237" t="s">
        <v>86</v>
      </c>
      <c r="AY180" s="17" t="s">
        <v>129</v>
      </c>
      <c r="BE180" s="238">
        <f>IF(N180="základní",J180,0)</f>
        <v>0</v>
      </c>
      <c r="BF180" s="238">
        <f>IF(N180="snížená",J180,0)</f>
        <v>0</v>
      </c>
      <c r="BG180" s="238">
        <f>IF(N180="zákl. přenesená",J180,0)</f>
        <v>0</v>
      </c>
      <c r="BH180" s="238">
        <f>IF(N180="sníž. přenesená",J180,0)</f>
        <v>0</v>
      </c>
      <c r="BI180" s="238">
        <f>IF(N180="nulová",J180,0)</f>
        <v>0</v>
      </c>
      <c r="BJ180" s="17" t="s">
        <v>84</v>
      </c>
      <c r="BK180" s="238">
        <f>ROUND(I180*H180,2)</f>
        <v>0</v>
      </c>
      <c r="BL180" s="17" t="s">
        <v>136</v>
      </c>
      <c r="BM180" s="237" t="s">
        <v>224</v>
      </c>
    </row>
    <row r="181" s="2" customFormat="1">
      <c r="A181" s="38"/>
      <c r="B181" s="39"/>
      <c r="C181" s="40"/>
      <c r="D181" s="239" t="s">
        <v>138</v>
      </c>
      <c r="E181" s="40"/>
      <c r="F181" s="240" t="s">
        <v>225</v>
      </c>
      <c r="G181" s="40"/>
      <c r="H181" s="40"/>
      <c r="I181" s="241"/>
      <c r="J181" s="40"/>
      <c r="K181" s="40"/>
      <c r="L181" s="44"/>
      <c r="M181" s="242"/>
      <c r="N181" s="243"/>
      <c r="O181" s="91"/>
      <c r="P181" s="91"/>
      <c r="Q181" s="91"/>
      <c r="R181" s="91"/>
      <c r="S181" s="91"/>
      <c r="T181" s="92"/>
      <c r="U181" s="38"/>
      <c r="V181" s="38"/>
      <c r="W181" s="38"/>
      <c r="X181" s="38"/>
      <c r="Y181" s="38"/>
      <c r="Z181" s="38"/>
      <c r="AA181" s="38"/>
      <c r="AB181" s="38"/>
      <c r="AC181" s="38"/>
      <c r="AD181" s="38"/>
      <c r="AE181" s="38"/>
      <c r="AT181" s="17" t="s">
        <v>138</v>
      </c>
      <c r="AU181" s="17" t="s">
        <v>86</v>
      </c>
    </row>
    <row r="182" s="13" customFormat="1">
      <c r="A182" s="13"/>
      <c r="B182" s="244"/>
      <c r="C182" s="245"/>
      <c r="D182" s="239" t="s">
        <v>140</v>
      </c>
      <c r="E182" s="246" t="s">
        <v>1</v>
      </c>
      <c r="F182" s="247" t="s">
        <v>226</v>
      </c>
      <c r="G182" s="245"/>
      <c r="H182" s="248">
        <v>2622</v>
      </c>
      <c r="I182" s="249"/>
      <c r="J182" s="245"/>
      <c r="K182" s="245"/>
      <c r="L182" s="250"/>
      <c r="M182" s="251"/>
      <c r="N182" s="252"/>
      <c r="O182" s="252"/>
      <c r="P182" s="252"/>
      <c r="Q182" s="252"/>
      <c r="R182" s="252"/>
      <c r="S182" s="252"/>
      <c r="T182" s="253"/>
      <c r="U182" s="13"/>
      <c r="V182" s="13"/>
      <c r="W182" s="13"/>
      <c r="X182" s="13"/>
      <c r="Y182" s="13"/>
      <c r="Z182" s="13"/>
      <c r="AA182" s="13"/>
      <c r="AB182" s="13"/>
      <c r="AC182" s="13"/>
      <c r="AD182" s="13"/>
      <c r="AE182" s="13"/>
      <c r="AT182" s="254" t="s">
        <v>140</v>
      </c>
      <c r="AU182" s="254" t="s">
        <v>86</v>
      </c>
      <c r="AV182" s="13" t="s">
        <v>86</v>
      </c>
      <c r="AW182" s="13" t="s">
        <v>32</v>
      </c>
      <c r="AX182" s="13" t="s">
        <v>76</v>
      </c>
      <c r="AY182" s="254" t="s">
        <v>129</v>
      </c>
    </row>
    <row r="183" s="14" customFormat="1">
      <c r="A183" s="14"/>
      <c r="B183" s="255"/>
      <c r="C183" s="256"/>
      <c r="D183" s="239" t="s">
        <v>140</v>
      </c>
      <c r="E183" s="257" t="s">
        <v>1</v>
      </c>
      <c r="F183" s="258" t="s">
        <v>227</v>
      </c>
      <c r="G183" s="256"/>
      <c r="H183" s="259">
        <v>2622</v>
      </c>
      <c r="I183" s="260"/>
      <c r="J183" s="256"/>
      <c r="K183" s="256"/>
      <c r="L183" s="261"/>
      <c r="M183" s="262"/>
      <c r="N183" s="263"/>
      <c r="O183" s="263"/>
      <c r="P183" s="263"/>
      <c r="Q183" s="263"/>
      <c r="R183" s="263"/>
      <c r="S183" s="263"/>
      <c r="T183" s="264"/>
      <c r="U183" s="14"/>
      <c r="V183" s="14"/>
      <c r="W183" s="14"/>
      <c r="X183" s="14"/>
      <c r="Y183" s="14"/>
      <c r="Z183" s="14"/>
      <c r="AA183" s="14"/>
      <c r="AB183" s="14"/>
      <c r="AC183" s="14"/>
      <c r="AD183" s="14"/>
      <c r="AE183" s="14"/>
      <c r="AT183" s="265" t="s">
        <v>140</v>
      </c>
      <c r="AU183" s="265" t="s">
        <v>86</v>
      </c>
      <c r="AV183" s="14" t="s">
        <v>149</v>
      </c>
      <c r="AW183" s="14" t="s">
        <v>32</v>
      </c>
      <c r="AX183" s="14" t="s">
        <v>84</v>
      </c>
      <c r="AY183" s="265" t="s">
        <v>129</v>
      </c>
    </row>
    <row r="184" s="2" customFormat="1" ht="24.15" customHeight="1">
      <c r="A184" s="38"/>
      <c r="B184" s="39"/>
      <c r="C184" s="226" t="s">
        <v>228</v>
      </c>
      <c r="D184" s="226" t="s">
        <v>131</v>
      </c>
      <c r="E184" s="227" t="s">
        <v>229</v>
      </c>
      <c r="F184" s="228" t="s">
        <v>230</v>
      </c>
      <c r="G184" s="229" t="s">
        <v>152</v>
      </c>
      <c r="H184" s="230">
        <v>8189</v>
      </c>
      <c r="I184" s="231"/>
      <c r="J184" s="232">
        <f>ROUND(I184*H184,2)</f>
        <v>0</v>
      </c>
      <c r="K184" s="228" t="s">
        <v>135</v>
      </c>
      <c r="L184" s="44"/>
      <c r="M184" s="233" t="s">
        <v>1</v>
      </c>
      <c r="N184" s="234" t="s">
        <v>41</v>
      </c>
      <c r="O184" s="91"/>
      <c r="P184" s="235">
        <f>O184*H184</f>
        <v>0</v>
      </c>
      <c r="Q184" s="235">
        <v>0</v>
      </c>
      <c r="R184" s="235">
        <f>Q184*H184</f>
        <v>0</v>
      </c>
      <c r="S184" s="235">
        <v>0</v>
      </c>
      <c r="T184" s="236">
        <f>S184*H184</f>
        <v>0</v>
      </c>
      <c r="U184" s="38"/>
      <c r="V184" s="38"/>
      <c r="W184" s="38"/>
      <c r="X184" s="38"/>
      <c r="Y184" s="38"/>
      <c r="Z184" s="38"/>
      <c r="AA184" s="38"/>
      <c r="AB184" s="38"/>
      <c r="AC184" s="38"/>
      <c r="AD184" s="38"/>
      <c r="AE184" s="38"/>
      <c r="AR184" s="237" t="s">
        <v>136</v>
      </c>
      <c r="AT184" s="237" t="s">
        <v>131</v>
      </c>
      <c r="AU184" s="237" t="s">
        <v>86</v>
      </c>
      <c r="AY184" s="17" t="s">
        <v>129</v>
      </c>
      <c r="BE184" s="238">
        <f>IF(N184="základní",J184,0)</f>
        <v>0</v>
      </c>
      <c r="BF184" s="238">
        <f>IF(N184="snížená",J184,0)</f>
        <v>0</v>
      </c>
      <c r="BG184" s="238">
        <f>IF(N184="zákl. přenesená",J184,0)</f>
        <v>0</v>
      </c>
      <c r="BH184" s="238">
        <f>IF(N184="sníž. přenesená",J184,0)</f>
        <v>0</v>
      </c>
      <c r="BI184" s="238">
        <f>IF(N184="nulová",J184,0)</f>
        <v>0</v>
      </c>
      <c r="BJ184" s="17" t="s">
        <v>84</v>
      </c>
      <c r="BK184" s="238">
        <f>ROUND(I184*H184,2)</f>
        <v>0</v>
      </c>
      <c r="BL184" s="17" t="s">
        <v>136</v>
      </c>
      <c r="BM184" s="237" t="s">
        <v>231</v>
      </c>
    </row>
    <row r="185" s="2" customFormat="1">
      <c r="A185" s="38"/>
      <c r="B185" s="39"/>
      <c r="C185" s="40"/>
      <c r="D185" s="239" t="s">
        <v>138</v>
      </c>
      <c r="E185" s="40"/>
      <c r="F185" s="240" t="s">
        <v>232</v>
      </c>
      <c r="G185" s="40"/>
      <c r="H185" s="40"/>
      <c r="I185" s="241"/>
      <c r="J185" s="40"/>
      <c r="K185" s="40"/>
      <c r="L185" s="44"/>
      <c r="M185" s="242"/>
      <c r="N185" s="243"/>
      <c r="O185" s="91"/>
      <c r="P185" s="91"/>
      <c r="Q185" s="91"/>
      <c r="R185" s="91"/>
      <c r="S185" s="91"/>
      <c r="T185" s="92"/>
      <c r="U185" s="38"/>
      <c r="V185" s="38"/>
      <c r="W185" s="38"/>
      <c r="X185" s="38"/>
      <c r="Y185" s="38"/>
      <c r="Z185" s="38"/>
      <c r="AA185" s="38"/>
      <c r="AB185" s="38"/>
      <c r="AC185" s="38"/>
      <c r="AD185" s="38"/>
      <c r="AE185" s="38"/>
      <c r="AT185" s="17" t="s">
        <v>138</v>
      </c>
      <c r="AU185" s="17" t="s">
        <v>86</v>
      </c>
    </row>
    <row r="186" s="13" customFormat="1">
      <c r="A186" s="13"/>
      <c r="B186" s="244"/>
      <c r="C186" s="245"/>
      <c r="D186" s="239" t="s">
        <v>140</v>
      </c>
      <c r="E186" s="246" t="s">
        <v>1</v>
      </c>
      <c r="F186" s="247" t="s">
        <v>213</v>
      </c>
      <c r="G186" s="245"/>
      <c r="H186" s="248">
        <v>5567</v>
      </c>
      <c r="I186" s="249"/>
      <c r="J186" s="245"/>
      <c r="K186" s="245"/>
      <c r="L186" s="250"/>
      <c r="M186" s="251"/>
      <c r="N186" s="252"/>
      <c r="O186" s="252"/>
      <c r="P186" s="252"/>
      <c r="Q186" s="252"/>
      <c r="R186" s="252"/>
      <c r="S186" s="252"/>
      <c r="T186" s="253"/>
      <c r="U186" s="13"/>
      <c r="V186" s="13"/>
      <c r="W186" s="13"/>
      <c r="X186" s="13"/>
      <c r="Y186" s="13"/>
      <c r="Z186" s="13"/>
      <c r="AA186" s="13"/>
      <c r="AB186" s="13"/>
      <c r="AC186" s="13"/>
      <c r="AD186" s="13"/>
      <c r="AE186" s="13"/>
      <c r="AT186" s="254" t="s">
        <v>140</v>
      </c>
      <c r="AU186" s="254" t="s">
        <v>86</v>
      </c>
      <c r="AV186" s="13" t="s">
        <v>86</v>
      </c>
      <c r="AW186" s="13" t="s">
        <v>32</v>
      </c>
      <c r="AX186" s="13" t="s">
        <v>76</v>
      </c>
      <c r="AY186" s="254" t="s">
        <v>129</v>
      </c>
    </row>
    <row r="187" s="14" customFormat="1">
      <c r="A187" s="14"/>
      <c r="B187" s="255"/>
      <c r="C187" s="256"/>
      <c r="D187" s="239" t="s">
        <v>140</v>
      </c>
      <c r="E187" s="257" t="s">
        <v>1</v>
      </c>
      <c r="F187" s="258" t="s">
        <v>233</v>
      </c>
      <c r="G187" s="256"/>
      <c r="H187" s="259">
        <v>5567</v>
      </c>
      <c r="I187" s="260"/>
      <c r="J187" s="256"/>
      <c r="K187" s="256"/>
      <c r="L187" s="261"/>
      <c r="M187" s="262"/>
      <c r="N187" s="263"/>
      <c r="O187" s="263"/>
      <c r="P187" s="263"/>
      <c r="Q187" s="263"/>
      <c r="R187" s="263"/>
      <c r="S187" s="263"/>
      <c r="T187" s="264"/>
      <c r="U187" s="14"/>
      <c r="V187" s="14"/>
      <c r="W187" s="14"/>
      <c r="X187" s="14"/>
      <c r="Y187" s="14"/>
      <c r="Z187" s="14"/>
      <c r="AA187" s="14"/>
      <c r="AB187" s="14"/>
      <c r="AC187" s="14"/>
      <c r="AD187" s="14"/>
      <c r="AE187" s="14"/>
      <c r="AT187" s="265" t="s">
        <v>140</v>
      </c>
      <c r="AU187" s="265" t="s">
        <v>86</v>
      </c>
      <c r="AV187" s="14" t="s">
        <v>149</v>
      </c>
      <c r="AW187" s="14" t="s">
        <v>32</v>
      </c>
      <c r="AX187" s="14" t="s">
        <v>76</v>
      </c>
      <c r="AY187" s="265" t="s">
        <v>129</v>
      </c>
    </row>
    <row r="188" s="13" customFormat="1">
      <c r="A188" s="13"/>
      <c r="B188" s="244"/>
      <c r="C188" s="245"/>
      <c r="D188" s="239" t="s">
        <v>140</v>
      </c>
      <c r="E188" s="246" t="s">
        <v>1</v>
      </c>
      <c r="F188" s="247" t="s">
        <v>226</v>
      </c>
      <c r="G188" s="245"/>
      <c r="H188" s="248">
        <v>2622</v>
      </c>
      <c r="I188" s="249"/>
      <c r="J188" s="245"/>
      <c r="K188" s="245"/>
      <c r="L188" s="250"/>
      <c r="M188" s="251"/>
      <c r="N188" s="252"/>
      <c r="O188" s="252"/>
      <c r="P188" s="252"/>
      <c r="Q188" s="252"/>
      <c r="R188" s="252"/>
      <c r="S188" s="252"/>
      <c r="T188" s="253"/>
      <c r="U188" s="13"/>
      <c r="V188" s="13"/>
      <c r="W188" s="13"/>
      <c r="X188" s="13"/>
      <c r="Y188" s="13"/>
      <c r="Z188" s="13"/>
      <c r="AA188" s="13"/>
      <c r="AB188" s="13"/>
      <c r="AC188" s="13"/>
      <c r="AD188" s="13"/>
      <c r="AE188" s="13"/>
      <c r="AT188" s="254" t="s">
        <v>140</v>
      </c>
      <c r="AU188" s="254" t="s">
        <v>86</v>
      </c>
      <c r="AV188" s="13" t="s">
        <v>86</v>
      </c>
      <c r="AW188" s="13" t="s">
        <v>32</v>
      </c>
      <c r="AX188" s="13" t="s">
        <v>76</v>
      </c>
      <c r="AY188" s="254" t="s">
        <v>129</v>
      </c>
    </row>
    <row r="189" s="14" customFormat="1">
      <c r="A189" s="14"/>
      <c r="B189" s="255"/>
      <c r="C189" s="256"/>
      <c r="D189" s="239" t="s">
        <v>140</v>
      </c>
      <c r="E189" s="257" t="s">
        <v>1</v>
      </c>
      <c r="F189" s="258" t="s">
        <v>234</v>
      </c>
      <c r="G189" s="256"/>
      <c r="H189" s="259">
        <v>2622</v>
      </c>
      <c r="I189" s="260"/>
      <c r="J189" s="256"/>
      <c r="K189" s="256"/>
      <c r="L189" s="261"/>
      <c r="M189" s="262"/>
      <c r="N189" s="263"/>
      <c r="O189" s="263"/>
      <c r="P189" s="263"/>
      <c r="Q189" s="263"/>
      <c r="R189" s="263"/>
      <c r="S189" s="263"/>
      <c r="T189" s="264"/>
      <c r="U189" s="14"/>
      <c r="V189" s="14"/>
      <c r="W189" s="14"/>
      <c r="X189" s="14"/>
      <c r="Y189" s="14"/>
      <c r="Z189" s="14"/>
      <c r="AA189" s="14"/>
      <c r="AB189" s="14"/>
      <c r="AC189" s="14"/>
      <c r="AD189" s="14"/>
      <c r="AE189" s="14"/>
      <c r="AT189" s="265" t="s">
        <v>140</v>
      </c>
      <c r="AU189" s="265" t="s">
        <v>86</v>
      </c>
      <c r="AV189" s="14" t="s">
        <v>149</v>
      </c>
      <c r="AW189" s="14" t="s">
        <v>32</v>
      </c>
      <c r="AX189" s="14" t="s">
        <v>76</v>
      </c>
      <c r="AY189" s="265" t="s">
        <v>129</v>
      </c>
    </row>
    <row r="190" s="15" customFormat="1">
      <c r="A190" s="15"/>
      <c r="B190" s="266"/>
      <c r="C190" s="267"/>
      <c r="D190" s="239" t="s">
        <v>140</v>
      </c>
      <c r="E190" s="268" t="s">
        <v>1</v>
      </c>
      <c r="F190" s="269" t="s">
        <v>205</v>
      </c>
      <c r="G190" s="267"/>
      <c r="H190" s="270">
        <v>8189</v>
      </c>
      <c r="I190" s="271"/>
      <c r="J190" s="267"/>
      <c r="K190" s="267"/>
      <c r="L190" s="272"/>
      <c r="M190" s="273"/>
      <c r="N190" s="274"/>
      <c r="O190" s="274"/>
      <c r="P190" s="274"/>
      <c r="Q190" s="274"/>
      <c r="R190" s="274"/>
      <c r="S190" s="274"/>
      <c r="T190" s="275"/>
      <c r="U190" s="15"/>
      <c r="V190" s="15"/>
      <c r="W190" s="15"/>
      <c r="X190" s="15"/>
      <c r="Y190" s="15"/>
      <c r="Z190" s="15"/>
      <c r="AA190" s="15"/>
      <c r="AB190" s="15"/>
      <c r="AC190" s="15"/>
      <c r="AD190" s="15"/>
      <c r="AE190" s="15"/>
      <c r="AT190" s="276" t="s">
        <v>140</v>
      </c>
      <c r="AU190" s="276" t="s">
        <v>86</v>
      </c>
      <c r="AV190" s="15" t="s">
        <v>136</v>
      </c>
      <c r="AW190" s="15" t="s">
        <v>32</v>
      </c>
      <c r="AX190" s="15" t="s">
        <v>84</v>
      </c>
      <c r="AY190" s="276" t="s">
        <v>129</v>
      </c>
    </row>
    <row r="191" s="2" customFormat="1" ht="24.15" customHeight="1">
      <c r="A191" s="38"/>
      <c r="B191" s="39"/>
      <c r="C191" s="226" t="s">
        <v>235</v>
      </c>
      <c r="D191" s="226" t="s">
        <v>131</v>
      </c>
      <c r="E191" s="227" t="s">
        <v>236</v>
      </c>
      <c r="F191" s="228" t="s">
        <v>237</v>
      </c>
      <c r="G191" s="229" t="s">
        <v>152</v>
      </c>
      <c r="H191" s="230">
        <v>1650</v>
      </c>
      <c r="I191" s="231"/>
      <c r="J191" s="232">
        <f>ROUND(I191*H191,2)</f>
        <v>0</v>
      </c>
      <c r="K191" s="228" t="s">
        <v>135</v>
      </c>
      <c r="L191" s="44"/>
      <c r="M191" s="233" t="s">
        <v>1</v>
      </c>
      <c r="N191" s="234" t="s">
        <v>41</v>
      </c>
      <c r="O191" s="91"/>
      <c r="P191" s="235">
        <f>O191*H191</f>
        <v>0</v>
      </c>
      <c r="Q191" s="235">
        <v>0</v>
      </c>
      <c r="R191" s="235">
        <f>Q191*H191</f>
        <v>0</v>
      </c>
      <c r="S191" s="235">
        <v>0</v>
      </c>
      <c r="T191" s="236">
        <f>S191*H191</f>
        <v>0</v>
      </c>
      <c r="U191" s="38"/>
      <c r="V191" s="38"/>
      <c r="W191" s="38"/>
      <c r="X191" s="38"/>
      <c r="Y191" s="38"/>
      <c r="Z191" s="38"/>
      <c r="AA191" s="38"/>
      <c r="AB191" s="38"/>
      <c r="AC191" s="38"/>
      <c r="AD191" s="38"/>
      <c r="AE191" s="38"/>
      <c r="AR191" s="237" t="s">
        <v>136</v>
      </c>
      <c r="AT191" s="237" t="s">
        <v>131</v>
      </c>
      <c r="AU191" s="237" t="s">
        <v>86</v>
      </c>
      <c r="AY191" s="17" t="s">
        <v>129</v>
      </c>
      <c r="BE191" s="238">
        <f>IF(N191="základní",J191,0)</f>
        <v>0</v>
      </c>
      <c r="BF191" s="238">
        <f>IF(N191="snížená",J191,0)</f>
        <v>0</v>
      </c>
      <c r="BG191" s="238">
        <f>IF(N191="zákl. přenesená",J191,0)</f>
        <v>0</v>
      </c>
      <c r="BH191" s="238">
        <f>IF(N191="sníž. přenesená",J191,0)</f>
        <v>0</v>
      </c>
      <c r="BI191" s="238">
        <f>IF(N191="nulová",J191,0)</f>
        <v>0</v>
      </c>
      <c r="BJ191" s="17" t="s">
        <v>84</v>
      </c>
      <c r="BK191" s="238">
        <f>ROUND(I191*H191,2)</f>
        <v>0</v>
      </c>
      <c r="BL191" s="17" t="s">
        <v>136</v>
      </c>
      <c r="BM191" s="237" t="s">
        <v>238</v>
      </c>
    </row>
    <row r="192" s="2" customFormat="1">
      <c r="A192" s="38"/>
      <c r="B192" s="39"/>
      <c r="C192" s="40"/>
      <c r="D192" s="239" t="s">
        <v>138</v>
      </c>
      <c r="E192" s="40"/>
      <c r="F192" s="240" t="s">
        <v>239</v>
      </c>
      <c r="G192" s="40"/>
      <c r="H192" s="40"/>
      <c r="I192" s="241"/>
      <c r="J192" s="40"/>
      <c r="K192" s="40"/>
      <c r="L192" s="44"/>
      <c r="M192" s="242"/>
      <c r="N192" s="243"/>
      <c r="O192" s="91"/>
      <c r="P192" s="91"/>
      <c r="Q192" s="91"/>
      <c r="R192" s="91"/>
      <c r="S192" s="91"/>
      <c r="T192" s="92"/>
      <c r="U192" s="38"/>
      <c r="V192" s="38"/>
      <c r="W192" s="38"/>
      <c r="X192" s="38"/>
      <c r="Y192" s="38"/>
      <c r="Z192" s="38"/>
      <c r="AA192" s="38"/>
      <c r="AB192" s="38"/>
      <c r="AC192" s="38"/>
      <c r="AD192" s="38"/>
      <c r="AE192" s="38"/>
      <c r="AT192" s="17" t="s">
        <v>138</v>
      </c>
      <c r="AU192" s="17" t="s">
        <v>86</v>
      </c>
    </row>
    <row r="193" s="13" customFormat="1">
      <c r="A193" s="13"/>
      <c r="B193" s="244"/>
      <c r="C193" s="245"/>
      <c r="D193" s="239" t="s">
        <v>140</v>
      </c>
      <c r="E193" s="246" t="s">
        <v>1</v>
      </c>
      <c r="F193" s="247" t="s">
        <v>240</v>
      </c>
      <c r="G193" s="245"/>
      <c r="H193" s="248">
        <v>1157.0999999999999</v>
      </c>
      <c r="I193" s="249"/>
      <c r="J193" s="245"/>
      <c r="K193" s="245"/>
      <c r="L193" s="250"/>
      <c r="M193" s="251"/>
      <c r="N193" s="252"/>
      <c r="O193" s="252"/>
      <c r="P193" s="252"/>
      <c r="Q193" s="252"/>
      <c r="R193" s="252"/>
      <c r="S193" s="252"/>
      <c r="T193" s="253"/>
      <c r="U193" s="13"/>
      <c r="V193" s="13"/>
      <c r="W193" s="13"/>
      <c r="X193" s="13"/>
      <c r="Y193" s="13"/>
      <c r="Z193" s="13"/>
      <c r="AA193" s="13"/>
      <c r="AB193" s="13"/>
      <c r="AC193" s="13"/>
      <c r="AD193" s="13"/>
      <c r="AE193" s="13"/>
      <c r="AT193" s="254" t="s">
        <v>140</v>
      </c>
      <c r="AU193" s="254" t="s">
        <v>86</v>
      </c>
      <c r="AV193" s="13" t="s">
        <v>86</v>
      </c>
      <c r="AW193" s="13" t="s">
        <v>32</v>
      </c>
      <c r="AX193" s="13" t="s">
        <v>76</v>
      </c>
      <c r="AY193" s="254" t="s">
        <v>129</v>
      </c>
    </row>
    <row r="194" s="14" customFormat="1">
      <c r="A194" s="14"/>
      <c r="B194" s="255"/>
      <c r="C194" s="256"/>
      <c r="D194" s="239" t="s">
        <v>140</v>
      </c>
      <c r="E194" s="257" t="s">
        <v>1</v>
      </c>
      <c r="F194" s="258" t="s">
        <v>241</v>
      </c>
      <c r="G194" s="256"/>
      <c r="H194" s="259">
        <v>1157.0999999999999</v>
      </c>
      <c r="I194" s="260"/>
      <c r="J194" s="256"/>
      <c r="K194" s="256"/>
      <c r="L194" s="261"/>
      <c r="M194" s="262"/>
      <c r="N194" s="263"/>
      <c r="O194" s="263"/>
      <c r="P194" s="263"/>
      <c r="Q194" s="263"/>
      <c r="R194" s="263"/>
      <c r="S194" s="263"/>
      <c r="T194" s="264"/>
      <c r="U194" s="14"/>
      <c r="V194" s="14"/>
      <c r="W194" s="14"/>
      <c r="X194" s="14"/>
      <c r="Y194" s="14"/>
      <c r="Z194" s="14"/>
      <c r="AA194" s="14"/>
      <c r="AB194" s="14"/>
      <c r="AC194" s="14"/>
      <c r="AD194" s="14"/>
      <c r="AE194" s="14"/>
      <c r="AT194" s="265" t="s">
        <v>140</v>
      </c>
      <c r="AU194" s="265" t="s">
        <v>86</v>
      </c>
      <c r="AV194" s="14" t="s">
        <v>149</v>
      </c>
      <c r="AW194" s="14" t="s">
        <v>32</v>
      </c>
      <c r="AX194" s="14" t="s">
        <v>76</v>
      </c>
      <c r="AY194" s="265" t="s">
        <v>129</v>
      </c>
    </row>
    <row r="195" s="13" customFormat="1">
      <c r="A195" s="13"/>
      <c r="B195" s="244"/>
      <c r="C195" s="245"/>
      <c r="D195" s="239" t="s">
        <v>140</v>
      </c>
      <c r="E195" s="246" t="s">
        <v>1</v>
      </c>
      <c r="F195" s="247" t="s">
        <v>203</v>
      </c>
      <c r="G195" s="245"/>
      <c r="H195" s="248">
        <v>492.89999999999998</v>
      </c>
      <c r="I195" s="249"/>
      <c r="J195" s="245"/>
      <c r="K195" s="245"/>
      <c r="L195" s="250"/>
      <c r="M195" s="251"/>
      <c r="N195" s="252"/>
      <c r="O195" s="252"/>
      <c r="P195" s="252"/>
      <c r="Q195" s="252"/>
      <c r="R195" s="252"/>
      <c r="S195" s="252"/>
      <c r="T195" s="253"/>
      <c r="U195" s="13"/>
      <c r="V195" s="13"/>
      <c r="W195" s="13"/>
      <c r="X195" s="13"/>
      <c r="Y195" s="13"/>
      <c r="Z195" s="13"/>
      <c r="AA195" s="13"/>
      <c r="AB195" s="13"/>
      <c r="AC195" s="13"/>
      <c r="AD195" s="13"/>
      <c r="AE195" s="13"/>
      <c r="AT195" s="254" t="s">
        <v>140</v>
      </c>
      <c r="AU195" s="254" t="s">
        <v>86</v>
      </c>
      <c r="AV195" s="13" t="s">
        <v>86</v>
      </c>
      <c r="AW195" s="13" t="s">
        <v>32</v>
      </c>
      <c r="AX195" s="13" t="s">
        <v>76</v>
      </c>
      <c r="AY195" s="254" t="s">
        <v>129</v>
      </c>
    </row>
    <row r="196" s="14" customFormat="1">
      <c r="A196" s="14"/>
      <c r="B196" s="255"/>
      <c r="C196" s="256"/>
      <c r="D196" s="239" t="s">
        <v>140</v>
      </c>
      <c r="E196" s="257" t="s">
        <v>1</v>
      </c>
      <c r="F196" s="258" t="s">
        <v>242</v>
      </c>
      <c r="G196" s="256"/>
      <c r="H196" s="259">
        <v>492.89999999999998</v>
      </c>
      <c r="I196" s="260"/>
      <c r="J196" s="256"/>
      <c r="K196" s="256"/>
      <c r="L196" s="261"/>
      <c r="M196" s="262"/>
      <c r="N196" s="263"/>
      <c r="O196" s="263"/>
      <c r="P196" s="263"/>
      <c r="Q196" s="263"/>
      <c r="R196" s="263"/>
      <c r="S196" s="263"/>
      <c r="T196" s="264"/>
      <c r="U196" s="14"/>
      <c r="V196" s="14"/>
      <c r="W196" s="14"/>
      <c r="X196" s="14"/>
      <c r="Y196" s="14"/>
      <c r="Z196" s="14"/>
      <c r="AA196" s="14"/>
      <c r="AB196" s="14"/>
      <c r="AC196" s="14"/>
      <c r="AD196" s="14"/>
      <c r="AE196" s="14"/>
      <c r="AT196" s="265" t="s">
        <v>140</v>
      </c>
      <c r="AU196" s="265" t="s">
        <v>86</v>
      </c>
      <c r="AV196" s="14" t="s">
        <v>149</v>
      </c>
      <c r="AW196" s="14" t="s">
        <v>32</v>
      </c>
      <c r="AX196" s="14" t="s">
        <v>76</v>
      </c>
      <c r="AY196" s="265" t="s">
        <v>129</v>
      </c>
    </row>
    <row r="197" s="15" customFormat="1">
      <c r="A197" s="15"/>
      <c r="B197" s="266"/>
      <c r="C197" s="267"/>
      <c r="D197" s="239" t="s">
        <v>140</v>
      </c>
      <c r="E197" s="268" t="s">
        <v>1</v>
      </c>
      <c r="F197" s="269" t="s">
        <v>205</v>
      </c>
      <c r="G197" s="267"/>
      <c r="H197" s="270">
        <v>1650</v>
      </c>
      <c r="I197" s="271"/>
      <c r="J197" s="267"/>
      <c r="K197" s="267"/>
      <c r="L197" s="272"/>
      <c r="M197" s="273"/>
      <c r="N197" s="274"/>
      <c r="O197" s="274"/>
      <c r="P197" s="274"/>
      <c r="Q197" s="274"/>
      <c r="R197" s="274"/>
      <c r="S197" s="274"/>
      <c r="T197" s="275"/>
      <c r="U197" s="15"/>
      <c r="V197" s="15"/>
      <c r="W197" s="15"/>
      <c r="X197" s="15"/>
      <c r="Y197" s="15"/>
      <c r="Z197" s="15"/>
      <c r="AA197" s="15"/>
      <c r="AB197" s="15"/>
      <c r="AC197" s="15"/>
      <c r="AD197" s="15"/>
      <c r="AE197" s="15"/>
      <c r="AT197" s="276" t="s">
        <v>140</v>
      </c>
      <c r="AU197" s="276" t="s">
        <v>86</v>
      </c>
      <c r="AV197" s="15" t="s">
        <v>136</v>
      </c>
      <c r="AW197" s="15" t="s">
        <v>32</v>
      </c>
      <c r="AX197" s="15" t="s">
        <v>84</v>
      </c>
      <c r="AY197" s="276" t="s">
        <v>129</v>
      </c>
    </row>
    <row r="198" s="2" customFormat="1" ht="24.15" customHeight="1">
      <c r="A198" s="38"/>
      <c r="B198" s="39"/>
      <c r="C198" s="226" t="s">
        <v>243</v>
      </c>
      <c r="D198" s="226" t="s">
        <v>131</v>
      </c>
      <c r="E198" s="227" t="s">
        <v>244</v>
      </c>
      <c r="F198" s="228" t="s">
        <v>245</v>
      </c>
      <c r="G198" s="229" t="s">
        <v>152</v>
      </c>
      <c r="H198" s="230">
        <v>3644</v>
      </c>
      <c r="I198" s="231"/>
      <c r="J198" s="232">
        <f>ROUND(I198*H198,2)</f>
        <v>0</v>
      </c>
      <c r="K198" s="228" t="s">
        <v>135</v>
      </c>
      <c r="L198" s="44"/>
      <c r="M198" s="233" t="s">
        <v>1</v>
      </c>
      <c r="N198" s="234" t="s">
        <v>41</v>
      </c>
      <c r="O198" s="91"/>
      <c r="P198" s="235">
        <f>O198*H198</f>
        <v>0</v>
      </c>
      <c r="Q198" s="235">
        <v>0</v>
      </c>
      <c r="R198" s="235">
        <f>Q198*H198</f>
        <v>0</v>
      </c>
      <c r="S198" s="235">
        <v>0</v>
      </c>
      <c r="T198" s="236">
        <f>S198*H198</f>
        <v>0</v>
      </c>
      <c r="U198" s="38"/>
      <c r="V198" s="38"/>
      <c r="W198" s="38"/>
      <c r="X198" s="38"/>
      <c r="Y198" s="38"/>
      <c r="Z198" s="38"/>
      <c r="AA198" s="38"/>
      <c r="AB198" s="38"/>
      <c r="AC198" s="38"/>
      <c r="AD198" s="38"/>
      <c r="AE198" s="38"/>
      <c r="AR198" s="237" t="s">
        <v>136</v>
      </c>
      <c r="AT198" s="237" t="s">
        <v>131</v>
      </c>
      <c r="AU198" s="237" t="s">
        <v>86</v>
      </c>
      <c r="AY198" s="17" t="s">
        <v>129</v>
      </c>
      <c r="BE198" s="238">
        <f>IF(N198="základní",J198,0)</f>
        <v>0</v>
      </c>
      <c r="BF198" s="238">
        <f>IF(N198="snížená",J198,0)</f>
        <v>0</v>
      </c>
      <c r="BG198" s="238">
        <f>IF(N198="zákl. přenesená",J198,0)</f>
        <v>0</v>
      </c>
      <c r="BH198" s="238">
        <f>IF(N198="sníž. přenesená",J198,0)</f>
        <v>0</v>
      </c>
      <c r="BI198" s="238">
        <f>IF(N198="nulová",J198,0)</f>
        <v>0</v>
      </c>
      <c r="BJ198" s="17" t="s">
        <v>84</v>
      </c>
      <c r="BK198" s="238">
        <f>ROUND(I198*H198,2)</f>
        <v>0</v>
      </c>
      <c r="BL198" s="17" t="s">
        <v>136</v>
      </c>
      <c r="BM198" s="237" t="s">
        <v>246</v>
      </c>
    </row>
    <row r="199" s="2" customFormat="1">
      <c r="A199" s="38"/>
      <c r="B199" s="39"/>
      <c r="C199" s="40"/>
      <c r="D199" s="239" t="s">
        <v>138</v>
      </c>
      <c r="E199" s="40"/>
      <c r="F199" s="240" t="s">
        <v>247</v>
      </c>
      <c r="G199" s="40"/>
      <c r="H199" s="40"/>
      <c r="I199" s="241"/>
      <c r="J199" s="40"/>
      <c r="K199" s="40"/>
      <c r="L199" s="44"/>
      <c r="M199" s="242"/>
      <c r="N199" s="243"/>
      <c r="O199" s="91"/>
      <c r="P199" s="91"/>
      <c r="Q199" s="91"/>
      <c r="R199" s="91"/>
      <c r="S199" s="91"/>
      <c r="T199" s="92"/>
      <c r="U199" s="38"/>
      <c r="V199" s="38"/>
      <c r="W199" s="38"/>
      <c r="X199" s="38"/>
      <c r="Y199" s="38"/>
      <c r="Z199" s="38"/>
      <c r="AA199" s="38"/>
      <c r="AB199" s="38"/>
      <c r="AC199" s="38"/>
      <c r="AD199" s="38"/>
      <c r="AE199" s="38"/>
      <c r="AT199" s="17" t="s">
        <v>138</v>
      </c>
      <c r="AU199" s="17" t="s">
        <v>86</v>
      </c>
    </row>
    <row r="200" s="13" customFormat="1">
      <c r="A200" s="13"/>
      <c r="B200" s="244"/>
      <c r="C200" s="245"/>
      <c r="D200" s="239" t="s">
        <v>140</v>
      </c>
      <c r="E200" s="246" t="s">
        <v>1</v>
      </c>
      <c r="F200" s="247" t="s">
        <v>248</v>
      </c>
      <c r="G200" s="245"/>
      <c r="H200" s="248">
        <v>3644</v>
      </c>
      <c r="I200" s="249"/>
      <c r="J200" s="245"/>
      <c r="K200" s="245"/>
      <c r="L200" s="250"/>
      <c r="M200" s="251"/>
      <c r="N200" s="252"/>
      <c r="O200" s="252"/>
      <c r="P200" s="252"/>
      <c r="Q200" s="252"/>
      <c r="R200" s="252"/>
      <c r="S200" s="252"/>
      <c r="T200" s="253"/>
      <c r="U200" s="13"/>
      <c r="V200" s="13"/>
      <c r="W200" s="13"/>
      <c r="X200" s="13"/>
      <c r="Y200" s="13"/>
      <c r="Z200" s="13"/>
      <c r="AA200" s="13"/>
      <c r="AB200" s="13"/>
      <c r="AC200" s="13"/>
      <c r="AD200" s="13"/>
      <c r="AE200" s="13"/>
      <c r="AT200" s="254" t="s">
        <v>140</v>
      </c>
      <c r="AU200" s="254" t="s">
        <v>86</v>
      </c>
      <c r="AV200" s="13" t="s">
        <v>86</v>
      </c>
      <c r="AW200" s="13" t="s">
        <v>32</v>
      </c>
      <c r="AX200" s="13" t="s">
        <v>76</v>
      </c>
      <c r="AY200" s="254" t="s">
        <v>129</v>
      </c>
    </row>
    <row r="201" s="14" customFormat="1">
      <c r="A201" s="14"/>
      <c r="B201" s="255"/>
      <c r="C201" s="256"/>
      <c r="D201" s="239" t="s">
        <v>140</v>
      </c>
      <c r="E201" s="257" t="s">
        <v>1</v>
      </c>
      <c r="F201" s="258" t="s">
        <v>249</v>
      </c>
      <c r="G201" s="256"/>
      <c r="H201" s="259">
        <v>3644</v>
      </c>
      <c r="I201" s="260"/>
      <c r="J201" s="256"/>
      <c r="K201" s="256"/>
      <c r="L201" s="261"/>
      <c r="M201" s="262"/>
      <c r="N201" s="263"/>
      <c r="O201" s="263"/>
      <c r="P201" s="263"/>
      <c r="Q201" s="263"/>
      <c r="R201" s="263"/>
      <c r="S201" s="263"/>
      <c r="T201" s="264"/>
      <c r="U201" s="14"/>
      <c r="V201" s="14"/>
      <c r="W201" s="14"/>
      <c r="X201" s="14"/>
      <c r="Y201" s="14"/>
      <c r="Z201" s="14"/>
      <c r="AA201" s="14"/>
      <c r="AB201" s="14"/>
      <c r="AC201" s="14"/>
      <c r="AD201" s="14"/>
      <c r="AE201" s="14"/>
      <c r="AT201" s="265" t="s">
        <v>140</v>
      </c>
      <c r="AU201" s="265" t="s">
        <v>86</v>
      </c>
      <c r="AV201" s="14" t="s">
        <v>149</v>
      </c>
      <c r="AW201" s="14" t="s">
        <v>32</v>
      </c>
      <c r="AX201" s="14" t="s">
        <v>76</v>
      </c>
      <c r="AY201" s="265" t="s">
        <v>129</v>
      </c>
    </row>
    <row r="202" s="15" customFormat="1">
      <c r="A202" s="15"/>
      <c r="B202" s="266"/>
      <c r="C202" s="267"/>
      <c r="D202" s="239" t="s">
        <v>140</v>
      </c>
      <c r="E202" s="268" t="s">
        <v>1</v>
      </c>
      <c r="F202" s="269" t="s">
        <v>205</v>
      </c>
      <c r="G202" s="267"/>
      <c r="H202" s="270">
        <v>3644</v>
      </c>
      <c r="I202" s="271"/>
      <c r="J202" s="267"/>
      <c r="K202" s="267"/>
      <c r="L202" s="272"/>
      <c r="M202" s="273"/>
      <c r="N202" s="274"/>
      <c r="O202" s="274"/>
      <c r="P202" s="274"/>
      <c r="Q202" s="274"/>
      <c r="R202" s="274"/>
      <c r="S202" s="274"/>
      <c r="T202" s="275"/>
      <c r="U202" s="15"/>
      <c r="V202" s="15"/>
      <c r="W202" s="15"/>
      <c r="X202" s="15"/>
      <c r="Y202" s="15"/>
      <c r="Z202" s="15"/>
      <c r="AA202" s="15"/>
      <c r="AB202" s="15"/>
      <c r="AC202" s="15"/>
      <c r="AD202" s="15"/>
      <c r="AE202" s="15"/>
      <c r="AT202" s="276" t="s">
        <v>140</v>
      </c>
      <c r="AU202" s="276" t="s">
        <v>86</v>
      </c>
      <c r="AV202" s="15" t="s">
        <v>136</v>
      </c>
      <c r="AW202" s="15" t="s">
        <v>32</v>
      </c>
      <c r="AX202" s="15" t="s">
        <v>84</v>
      </c>
      <c r="AY202" s="276" t="s">
        <v>129</v>
      </c>
    </row>
    <row r="203" s="2" customFormat="1" ht="24.15" customHeight="1">
      <c r="A203" s="38"/>
      <c r="B203" s="39"/>
      <c r="C203" s="226" t="s">
        <v>250</v>
      </c>
      <c r="D203" s="226" t="s">
        <v>131</v>
      </c>
      <c r="E203" s="227" t="s">
        <v>251</v>
      </c>
      <c r="F203" s="228" t="s">
        <v>252</v>
      </c>
      <c r="G203" s="229" t="s">
        <v>134</v>
      </c>
      <c r="H203" s="230">
        <v>8000</v>
      </c>
      <c r="I203" s="231"/>
      <c r="J203" s="232">
        <f>ROUND(I203*H203,2)</f>
        <v>0</v>
      </c>
      <c r="K203" s="228" t="s">
        <v>135</v>
      </c>
      <c r="L203" s="44"/>
      <c r="M203" s="233" t="s">
        <v>1</v>
      </c>
      <c r="N203" s="234" t="s">
        <v>41</v>
      </c>
      <c r="O203" s="91"/>
      <c r="P203" s="235">
        <f>O203*H203</f>
        <v>0</v>
      </c>
      <c r="Q203" s="235">
        <v>0</v>
      </c>
      <c r="R203" s="235">
        <f>Q203*H203</f>
        <v>0</v>
      </c>
      <c r="S203" s="235">
        <v>0</v>
      </c>
      <c r="T203" s="236">
        <f>S203*H203</f>
        <v>0</v>
      </c>
      <c r="U203" s="38"/>
      <c r="V203" s="38"/>
      <c r="W203" s="38"/>
      <c r="X203" s="38"/>
      <c r="Y203" s="38"/>
      <c r="Z203" s="38"/>
      <c r="AA203" s="38"/>
      <c r="AB203" s="38"/>
      <c r="AC203" s="38"/>
      <c r="AD203" s="38"/>
      <c r="AE203" s="38"/>
      <c r="AR203" s="237" t="s">
        <v>136</v>
      </c>
      <c r="AT203" s="237" t="s">
        <v>131</v>
      </c>
      <c r="AU203" s="237" t="s">
        <v>86</v>
      </c>
      <c r="AY203" s="17" t="s">
        <v>129</v>
      </c>
      <c r="BE203" s="238">
        <f>IF(N203="základní",J203,0)</f>
        <v>0</v>
      </c>
      <c r="BF203" s="238">
        <f>IF(N203="snížená",J203,0)</f>
        <v>0</v>
      </c>
      <c r="BG203" s="238">
        <f>IF(N203="zákl. přenesená",J203,0)</f>
        <v>0</v>
      </c>
      <c r="BH203" s="238">
        <f>IF(N203="sníž. přenesená",J203,0)</f>
        <v>0</v>
      </c>
      <c r="BI203" s="238">
        <f>IF(N203="nulová",J203,0)</f>
        <v>0</v>
      </c>
      <c r="BJ203" s="17" t="s">
        <v>84</v>
      </c>
      <c r="BK203" s="238">
        <f>ROUND(I203*H203,2)</f>
        <v>0</v>
      </c>
      <c r="BL203" s="17" t="s">
        <v>136</v>
      </c>
      <c r="BM203" s="237" t="s">
        <v>253</v>
      </c>
    </row>
    <row r="204" s="2" customFormat="1">
      <c r="A204" s="38"/>
      <c r="B204" s="39"/>
      <c r="C204" s="40"/>
      <c r="D204" s="239" t="s">
        <v>138</v>
      </c>
      <c r="E204" s="40"/>
      <c r="F204" s="240" t="s">
        <v>254</v>
      </c>
      <c r="G204" s="40"/>
      <c r="H204" s="40"/>
      <c r="I204" s="241"/>
      <c r="J204" s="40"/>
      <c r="K204" s="40"/>
      <c r="L204" s="44"/>
      <c r="M204" s="242"/>
      <c r="N204" s="243"/>
      <c r="O204" s="91"/>
      <c r="P204" s="91"/>
      <c r="Q204" s="91"/>
      <c r="R204" s="91"/>
      <c r="S204" s="91"/>
      <c r="T204" s="92"/>
      <c r="U204" s="38"/>
      <c r="V204" s="38"/>
      <c r="W204" s="38"/>
      <c r="X204" s="38"/>
      <c r="Y204" s="38"/>
      <c r="Z204" s="38"/>
      <c r="AA204" s="38"/>
      <c r="AB204" s="38"/>
      <c r="AC204" s="38"/>
      <c r="AD204" s="38"/>
      <c r="AE204" s="38"/>
      <c r="AT204" s="17" t="s">
        <v>138</v>
      </c>
      <c r="AU204" s="17" t="s">
        <v>86</v>
      </c>
    </row>
    <row r="205" s="13" customFormat="1">
      <c r="A205" s="13"/>
      <c r="B205" s="244"/>
      <c r="C205" s="245"/>
      <c r="D205" s="239" t="s">
        <v>140</v>
      </c>
      <c r="E205" s="246" t="s">
        <v>1</v>
      </c>
      <c r="F205" s="247" t="s">
        <v>255</v>
      </c>
      <c r="G205" s="245"/>
      <c r="H205" s="248">
        <v>8000</v>
      </c>
      <c r="I205" s="249"/>
      <c r="J205" s="245"/>
      <c r="K205" s="245"/>
      <c r="L205" s="250"/>
      <c r="M205" s="251"/>
      <c r="N205" s="252"/>
      <c r="O205" s="252"/>
      <c r="P205" s="252"/>
      <c r="Q205" s="252"/>
      <c r="R205" s="252"/>
      <c r="S205" s="252"/>
      <c r="T205" s="253"/>
      <c r="U205" s="13"/>
      <c r="V205" s="13"/>
      <c r="W205" s="13"/>
      <c r="X205" s="13"/>
      <c r="Y205" s="13"/>
      <c r="Z205" s="13"/>
      <c r="AA205" s="13"/>
      <c r="AB205" s="13"/>
      <c r="AC205" s="13"/>
      <c r="AD205" s="13"/>
      <c r="AE205" s="13"/>
      <c r="AT205" s="254" t="s">
        <v>140</v>
      </c>
      <c r="AU205" s="254" t="s">
        <v>86</v>
      </c>
      <c r="AV205" s="13" t="s">
        <v>86</v>
      </c>
      <c r="AW205" s="13" t="s">
        <v>32</v>
      </c>
      <c r="AX205" s="13" t="s">
        <v>76</v>
      </c>
      <c r="AY205" s="254" t="s">
        <v>129</v>
      </c>
    </row>
    <row r="206" s="14" customFormat="1">
      <c r="A206" s="14"/>
      <c r="B206" s="255"/>
      <c r="C206" s="256"/>
      <c r="D206" s="239" t="s">
        <v>140</v>
      </c>
      <c r="E206" s="257" t="s">
        <v>1</v>
      </c>
      <c r="F206" s="258" t="s">
        <v>256</v>
      </c>
      <c r="G206" s="256"/>
      <c r="H206" s="259">
        <v>8000</v>
      </c>
      <c r="I206" s="260"/>
      <c r="J206" s="256"/>
      <c r="K206" s="256"/>
      <c r="L206" s="261"/>
      <c r="M206" s="262"/>
      <c r="N206" s="263"/>
      <c r="O206" s="263"/>
      <c r="P206" s="263"/>
      <c r="Q206" s="263"/>
      <c r="R206" s="263"/>
      <c r="S206" s="263"/>
      <c r="T206" s="264"/>
      <c r="U206" s="14"/>
      <c r="V206" s="14"/>
      <c r="W206" s="14"/>
      <c r="X206" s="14"/>
      <c r="Y206" s="14"/>
      <c r="Z206" s="14"/>
      <c r="AA206" s="14"/>
      <c r="AB206" s="14"/>
      <c r="AC206" s="14"/>
      <c r="AD206" s="14"/>
      <c r="AE206" s="14"/>
      <c r="AT206" s="265" t="s">
        <v>140</v>
      </c>
      <c r="AU206" s="265" t="s">
        <v>86</v>
      </c>
      <c r="AV206" s="14" t="s">
        <v>149</v>
      </c>
      <c r="AW206" s="14" t="s">
        <v>32</v>
      </c>
      <c r="AX206" s="14" t="s">
        <v>84</v>
      </c>
      <c r="AY206" s="265" t="s">
        <v>129</v>
      </c>
    </row>
    <row r="207" s="2" customFormat="1" ht="24.15" customHeight="1">
      <c r="A207" s="38"/>
      <c r="B207" s="39"/>
      <c r="C207" s="226" t="s">
        <v>257</v>
      </c>
      <c r="D207" s="226" t="s">
        <v>131</v>
      </c>
      <c r="E207" s="227" t="s">
        <v>258</v>
      </c>
      <c r="F207" s="228" t="s">
        <v>259</v>
      </c>
      <c r="G207" s="229" t="s">
        <v>134</v>
      </c>
      <c r="H207" s="230">
        <v>8000</v>
      </c>
      <c r="I207" s="231"/>
      <c r="J207" s="232">
        <f>ROUND(I207*H207,2)</f>
        <v>0</v>
      </c>
      <c r="K207" s="228" t="s">
        <v>135</v>
      </c>
      <c r="L207" s="44"/>
      <c r="M207" s="233" t="s">
        <v>1</v>
      </c>
      <c r="N207" s="234" t="s">
        <v>41</v>
      </c>
      <c r="O207" s="91"/>
      <c r="P207" s="235">
        <f>O207*H207</f>
        <v>0</v>
      </c>
      <c r="Q207" s="235">
        <v>0</v>
      </c>
      <c r="R207" s="235">
        <f>Q207*H207</f>
        <v>0</v>
      </c>
      <c r="S207" s="235">
        <v>0</v>
      </c>
      <c r="T207" s="236">
        <f>S207*H207</f>
        <v>0</v>
      </c>
      <c r="U207" s="38"/>
      <c r="V207" s="38"/>
      <c r="W207" s="38"/>
      <c r="X207" s="38"/>
      <c r="Y207" s="38"/>
      <c r="Z207" s="38"/>
      <c r="AA207" s="38"/>
      <c r="AB207" s="38"/>
      <c r="AC207" s="38"/>
      <c r="AD207" s="38"/>
      <c r="AE207" s="38"/>
      <c r="AR207" s="237" t="s">
        <v>136</v>
      </c>
      <c r="AT207" s="237" t="s">
        <v>131</v>
      </c>
      <c r="AU207" s="237" t="s">
        <v>86</v>
      </c>
      <c r="AY207" s="17" t="s">
        <v>129</v>
      </c>
      <c r="BE207" s="238">
        <f>IF(N207="základní",J207,0)</f>
        <v>0</v>
      </c>
      <c r="BF207" s="238">
        <f>IF(N207="snížená",J207,0)</f>
        <v>0</v>
      </c>
      <c r="BG207" s="238">
        <f>IF(N207="zákl. přenesená",J207,0)</f>
        <v>0</v>
      </c>
      <c r="BH207" s="238">
        <f>IF(N207="sníž. přenesená",J207,0)</f>
        <v>0</v>
      </c>
      <c r="BI207" s="238">
        <f>IF(N207="nulová",J207,0)</f>
        <v>0</v>
      </c>
      <c r="BJ207" s="17" t="s">
        <v>84</v>
      </c>
      <c r="BK207" s="238">
        <f>ROUND(I207*H207,2)</f>
        <v>0</v>
      </c>
      <c r="BL207" s="17" t="s">
        <v>136</v>
      </c>
      <c r="BM207" s="237" t="s">
        <v>260</v>
      </c>
    </row>
    <row r="208" s="2" customFormat="1">
      <c r="A208" s="38"/>
      <c r="B208" s="39"/>
      <c r="C208" s="40"/>
      <c r="D208" s="239" t="s">
        <v>138</v>
      </c>
      <c r="E208" s="40"/>
      <c r="F208" s="240" t="s">
        <v>261</v>
      </c>
      <c r="G208" s="40"/>
      <c r="H208" s="40"/>
      <c r="I208" s="241"/>
      <c r="J208" s="40"/>
      <c r="K208" s="40"/>
      <c r="L208" s="44"/>
      <c r="M208" s="242"/>
      <c r="N208" s="243"/>
      <c r="O208" s="91"/>
      <c r="P208" s="91"/>
      <c r="Q208" s="91"/>
      <c r="R208" s="91"/>
      <c r="S208" s="91"/>
      <c r="T208" s="92"/>
      <c r="U208" s="38"/>
      <c r="V208" s="38"/>
      <c r="W208" s="38"/>
      <c r="X208" s="38"/>
      <c r="Y208" s="38"/>
      <c r="Z208" s="38"/>
      <c r="AA208" s="38"/>
      <c r="AB208" s="38"/>
      <c r="AC208" s="38"/>
      <c r="AD208" s="38"/>
      <c r="AE208" s="38"/>
      <c r="AT208" s="17" t="s">
        <v>138</v>
      </c>
      <c r="AU208" s="17" t="s">
        <v>86</v>
      </c>
    </row>
    <row r="209" s="13" customFormat="1">
      <c r="A209" s="13"/>
      <c r="B209" s="244"/>
      <c r="C209" s="245"/>
      <c r="D209" s="239" t="s">
        <v>140</v>
      </c>
      <c r="E209" s="246" t="s">
        <v>1</v>
      </c>
      <c r="F209" s="247" t="s">
        <v>255</v>
      </c>
      <c r="G209" s="245"/>
      <c r="H209" s="248">
        <v>8000</v>
      </c>
      <c r="I209" s="249"/>
      <c r="J209" s="245"/>
      <c r="K209" s="245"/>
      <c r="L209" s="250"/>
      <c r="M209" s="251"/>
      <c r="N209" s="252"/>
      <c r="O209" s="252"/>
      <c r="P209" s="252"/>
      <c r="Q209" s="252"/>
      <c r="R209" s="252"/>
      <c r="S209" s="252"/>
      <c r="T209" s="253"/>
      <c r="U209" s="13"/>
      <c r="V209" s="13"/>
      <c r="W209" s="13"/>
      <c r="X209" s="13"/>
      <c r="Y209" s="13"/>
      <c r="Z209" s="13"/>
      <c r="AA209" s="13"/>
      <c r="AB209" s="13"/>
      <c r="AC209" s="13"/>
      <c r="AD209" s="13"/>
      <c r="AE209" s="13"/>
      <c r="AT209" s="254" t="s">
        <v>140</v>
      </c>
      <c r="AU209" s="254" t="s">
        <v>86</v>
      </c>
      <c r="AV209" s="13" t="s">
        <v>86</v>
      </c>
      <c r="AW209" s="13" t="s">
        <v>32</v>
      </c>
      <c r="AX209" s="13" t="s">
        <v>76</v>
      </c>
      <c r="AY209" s="254" t="s">
        <v>129</v>
      </c>
    </row>
    <row r="210" s="14" customFormat="1">
      <c r="A210" s="14"/>
      <c r="B210" s="255"/>
      <c r="C210" s="256"/>
      <c r="D210" s="239" t="s">
        <v>140</v>
      </c>
      <c r="E210" s="257" t="s">
        <v>1</v>
      </c>
      <c r="F210" s="258" t="s">
        <v>262</v>
      </c>
      <c r="G210" s="256"/>
      <c r="H210" s="259">
        <v>8000</v>
      </c>
      <c r="I210" s="260"/>
      <c r="J210" s="256"/>
      <c r="K210" s="256"/>
      <c r="L210" s="261"/>
      <c r="M210" s="262"/>
      <c r="N210" s="263"/>
      <c r="O210" s="263"/>
      <c r="P210" s="263"/>
      <c r="Q210" s="263"/>
      <c r="R210" s="263"/>
      <c r="S210" s="263"/>
      <c r="T210" s="264"/>
      <c r="U210" s="14"/>
      <c r="V210" s="14"/>
      <c r="W210" s="14"/>
      <c r="X210" s="14"/>
      <c r="Y210" s="14"/>
      <c r="Z210" s="14"/>
      <c r="AA210" s="14"/>
      <c r="AB210" s="14"/>
      <c r="AC210" s="14"/>
      <c r="AD210" s="14"/>
      <c r="AE210" s="14"/>
      <c r="AT210" s="265" t="s">
        <v>140</v>
      </c>
      <c r="AU210" s="265" t="s">
        <v>86</v>
      </c>
      <c r="AV210" s="14" t="s">
        <v>149</v>
      </c>
      <c r="AW210" s="14" t="s">
        <v>32</v>
      </c>
      <c r="AX210" s="14" t="s">
        <v>76</v>
      </c>
      <c r="AY210" s="265" t="s">
        <v>129</v>
      </c>
    </row>
    <row r="211" s="15" customFormat="1">
      <c r="A211" s="15"/>
      <c r="B211" s="266"/>
      <c r="C211" s="267"/>
      <c r="D211" s="239" t="s">
        <v>140</v>
      </c>
      <c r="E211" s="268" t="s">
        <v>1</v>
      </c>
      <c r="F211" s="269" t="s">
        <v>205</v>
      </c>
      <c r="G211" s="267"/>
      <c r="H211" s="270">
        <v>8000</v>
      </c>
      <c r="I211" s="271"/>
      <c r="J211" s="267"/>
      <c r="K211" s="267"/>
      <c r="L211" s="272"/>
      <c r="M211" s="273"/>
      <c r="N211" s="274"/>
      <c r="O211" s="274"/>
      <c r="P211" s="274"/>
      <c r="Q211" s="274"/>
      <c r="R211" s="274"/>
      <c r="S211" s="274"/>
      <c r="T211" s="275"/>
      <c r="U211" s="15"/>
      <c r="V211" s="15"/>
      <c r="W211" s="15"/>
      <c r="X211" s="15"/>
      <c r="Y211" s="15"/>
      <c r="Z211" s="15"/>
      <c r="AA211" s="15"/>
      <c r="AB211" s="15"/>
      <c r="AC211" s="15"/>
      <c r="AD211" s="15"/>
      <c r="AE211" s="15"/>
      <c r="AT211" s="276" t="s">
        <v>140</v>
      </c>
      <c r="AU211" s="276" t="s">
        <v>86</v>
      </c>
      <c r="AV211" s="15" t="s">
        <v>136</v>
      </c>
      <c r="AW211" s="15" t="s">
        <v>32</v>
      </c>
      <c r="AX211" s="15" t="s">
        <v>84</v>
      </c>
      <c r="AY211" s="276" t="s">
        <v>129</v>
      </c>
    </row>
    <row r="212" s="2" customFormat="1" ht="16.5" customHeight="1">
      <c r="A212" s="38"/>
      <c r="B212" s="39"/>
      <c r="C212" s="277" t="s">
        <v>263</v>
      </c>
      <c r="D212" s="277" t="s">
        <v>264</v>
      </c>
      <c r="E212" s="278" t="s">
        <v>265</v>
      </c>
      <c r="F212" s="279" t="s">
        <v>266</v>
      </c>
      <c r="G212" s="280" t="s">
        <v>267</v>
      </c>
      <c r="H212" s="281">
        <v>160</v>
      </c>
      <c r="I212" s="282"/>
      <c r="J212" s="283">
        <f>ROUND(I212*H212,2)</f>
        <v>0</v>
      </c>
      <c r="K212" s="279" t="s">
        <v>135</v>
      </c>
      <c r="L212" s="284"/>
      <c r="M212" s="285" t="s">
        <v>1</v>
      </c>
      <c r="N212" s="286" t="s">
        <v>41</v>
      </c>
      <c r="O212" s="91"/>
      <c r="P212" s="235">
        <f>O212*H212</f>
        <v>0</v>
      </c>
      <c r="Q212" s="235">
        <v>0.001</v>
      </c>
      <c r="R212" s="235">
        <f>Q212*H212</f>
        <v>0.16</v>
      </c>
      <c r="S212" s="235">
        <v>0</v>
      </c>
      <c r="T212" s="236">
        <f>S212*H212</f>
        <v>0</v>
      </c>
      <c r="U212" s="38"/>
      <c r="V212" s="38"/>
      <c r="W212" s="38"/>
      <c r="X212" s="38"/>
      <c r="Y212" s="38"/>
      <c r="Z212" s="38"/>
      <c r="AA212" s="38"/>
      <c r="AB212" s="38"/>
      <c r="AC212" s="38"/>
      <c r="AD212" s="38"/>
      <c r="AE212" s="38"/>
      <c r="AR212" s="237" t="s">
        <v>183</v>
      </c>
      <c r="AT212" s="237" t="s">
        <v>264</v>
      </c>
      <c r="AU212" s="237" t="s">
        <v>86</v>
      </c>
      <c r="AY212" s="17" t="s">
        <v>129</v>
      </c>
      <c r="BE212" s="238">
        <f>IF(N212="základní",J212,0)</f>
        <v>0</v>
      </c>
      <c r="BF212" s="238">
        <f>IF(N212="snížená",J212,0)</f>
        <v>0</v>
      </c>
      <c r="BG212" s="238">
        <f>IF(N212="zákl. přenesená",J212,0)</f>
        <v>0</v>
      </c>
      <c r="BH212" s="238">
        <f>IF(N212="sníž. přenesená",J212,0)</f>
        <v>0</v>
      </c>
      <c r="BI212" s="238">
        <f>IF(N212="nulová",J212,0)</f>
        <v>0</v>
      </c>
      <c r="BJ212" s="17" t="s">
        <v>84</v>
      </c>
      <c r="BK212" s="238">
        <f>ROUND(I212*H212,2)</f>
        <v>0</v>
      </c>
      <c r="BL212" s="17" t="s">
        <v>136</v>
      </c>
      <c r="BM212" s="237" t="s">
        <v>268</v>
      </c>
    </row>
    <row r="213" s="2" customFormat="1">
      <c r="A213" s="38"/>
      <c r="B213" s="39"/>
      <c r="C213" s="40"/>
      <c r="D213" s="239" t="s">
        <v>138</v>
      </c>
      <c r="E213" s="40"/>
      <c r="F213" s="240" t="s">
        <v>266</v>
      </c>
      <c r="G213" s="40"/>
      <c r="H213" s="40"/>
      <c r="I213" s="241"/>
      <c r="J213" s="40"/>
      <c r="K213" s="40"/>
      <c r="L213" s="44"/>
      <c r="M213" s="242"/>
      <c r="N213" s="243"/>
      <c r="O213" s="91"/>
      <c r="P213" s="91"/>
      <c r="Q213" s="91"/>
      <c r="R213" s="91"/>
      <c r="S213" s="91"/>
      <c r="T213" s="92"/>
      <c r="U213" s="38"/>
      <c r="V213" s="38"/>
      <c r="W213" s="38"/>
      <c r="X213" s="38"/>
      <c r="Y213" s="38"/>
      <c r="Z213" s="38"/>
      <c r="AA213" s="38"/>
      <c r="AB213" s="38"/>
      <c r="AC213" s="38"/>
      <c r="AD213" s="38"/>
      <c r="AE213" s="38"/>
      <c r="AT213" s="17" t="s">
        <v>138</v>
      </c>
      <c r="AU213" s="17" t="s">
        <v>86</v>
      </c>
    </row>
    <row r="214" s="13" customFormat="1">
      <c r="A214" s="13"/>
      <c r="B214" s="244"/>
      <c r="C214" s="245"/>
      <c r="D214" s="239" t="s">
        <v>140</v>
      </c>
      <c r="E214" s="245"/>
      <c r="F214" s="247" t="s">
        <v>269</v>
      </c>
      <c r="G214" s="245"/>
      <c r="H214" s="248">
        <v>160</v>
      </c>
      <c r="I214" s="249"/>
      <c r="J214" s="245"/>
      <c r="K214" s="245"/>
      <c r="L214" s="250"/>
      <c r="M214" s="251"/>
      <c r="N214" s="252"/>
      <c r="O214" s="252"/>
      <c r="P214" s="252"/>
      <c r="Q214" s="252"/>
      <c r="R214" s="252"/>
      <c r="S214" s="252"/>
      <c r="T214" s="253"/>
      <c r="U214" s="13"/>
      <c r="V214" s="13"/>
      <c r="W214" s="13"/>
      <c r="X214" s="13"/>
      <c r="Y214" s="13"/>
      <c r="Z214" s="13"/>
      <c r="AA214" s="13"/>
      <c r="AB214" s="13"/>
      <c r="AC214" s="13"/>
      <c r="AD214" s="13"/>
      <c r="AE214" s="13"/>
      <c r="AT214" s="254" t="s">
        <v>140</v>
      </c>
      <c r="AU214" s="254" t="s">
        <v>86</v>
      </c>
      <c r="AV214" s="13" t="s">
        <v>86</v>
      </c>
      <c r="AW214" s="13" t="s">
        <v>4</v>
      </c>
      <c r="AX214" s="13" t="s">
        <v>84</v>
      </c>
      <c r="AY214" s="254" t="s">
        <v>129</v>
      </c>
    </row>
    <row r="215" s="2" customFormat="1" ht="62.7" customHeight="1">
      <c r="A215" s="38"/>
      <c r="B215" s="39"/>
      <c r="C215" s="226" t="s">
        <v>270</v>
      </c>
      <c r="D215" s="226" t="s">
        <v>131</v>
      </c>
      <c r="E215" s="227" t="s">
        <v>271</v>
      </c>
      <c r="F215" s="228" t="s">
        <v>272</v>
      </c>
      <c r="G215" s="229" t="s">
        <v>273</v>
      </c>
      <c r="H215" s="230">
        <v>1</v>
      </c>
      <c r="I215" s="231"/>
      <c r="J215" s="232">
        <f>ROUND(I215*H215,2)</f>
        <v>0</v>
      </c>
      <c r="K215" s="228" t="s">
        <v>1</v>
      </c>
      <c r="L215" s="44"/>
      <c r="M215" s="233" t="s">
        <v>1</v>
      </c>
      <c r="N215" s="234" t="s">
        <v>41</v>
      </c>
      <c r="O215" s="91"/>
      <c r="P215" s="235">
        <f>O215*H215</f>
        <v>0</v>
      </c>
      <c r="Q215" s="235">
        <v>0</v>
      </c>
      <c r="R215" s="235">
        <f>Q215*H215</f>
        <v>0</v>
      </c>
      <c r="S215" s="235">
        <v>0</v>
      </c>
      <c r="T215" s="236">
        <f>S215*H215</f>
        <v>0</v>
      </c>
      <c r="U215" s="38"/>
      <c r="V215" s="38"/>
      <c r="W215" s="38"/>
      <c r="X215" s="38"/>
      <c r="Y215" s="38"/>
      <c r="Z215" s="38"/>
      <c r="AA215" s="38"/>
      <c r="AB215" s="38"/>
      <c r="AC215" s="38"/>
      <c r="AD215" s="38"/>
      <c r="AE215" s="38"/>
      <c r="AR215" s="237" t="s">
        <v>136</v>
      </c>
      <c r="AT215" s="237" t="s">
        <v>131</v>
      </c>
      <c r="AU215" s="237" t="s">
        <v>86</v>
      </c>
      <c r="AY215" s="17" t="s">
        <v>129</v>
      </c>
      <c r="BE215" s="238">
        <f>IF(N215="základní",J215,0)</f>
        <v>0</v>
      </c>
      <c r="BF215" s="238">
        <f>IF(N215="snížená",J215,0)</f>
        <v>0</v>
      </c>
      <c r="BG215" s="238">
        <f>IF(N215="zákl. přenesená",J215,0)</f>
        <v>0</v>
      </c>
      <c r="BH215" s="238">
        <f>IF(N215="sníž. přenesená",J215,0)</f>
        <v>0</v>
      </c>
      <c r="BI215" s="238">
        <f>IF(N215="nulová",J215,0)</f>
        <v>0</v>
      </c>
      <c r="BJ215" s="17" t="s">
        <v>84</v>
      </c>
      <c r="BK215" s="238">
        <f>ROUND(I215*H215,2)</f>
        <v>0</v>
      </c>
      <c r="BL215" s="17" t="s">
        <v>136</v>
      </c>
      <c r="BM215" s="237" t="s">
        <v>274</v>
      </c>
    </row>
    <row r="216" s="2" customFormat="1">
      <c r="A216" s="38"/>
      <c r="B216" s="39"/>
      <c r="C216" s="40"/>
      <c r="D216" s="239" t="s">
        <v>138</v>
      </c>
      <c r="E216" s="40"/>
      <c r="F216" s="240" t="s">
        <v>275</v>
      </c>
      <c r="G216" s="40"/>
      <c r="H216" s="40"/>
      <c r="I216" s="241"/>
      <c r="J216" s="40"/>
      <c r="K216" s="40"/>
      <c r="L216" s="44"/>
      <c r="M216" s="242"/>
      <c r="N216" s="243"/>
      <c r="O216" s="91"/>
      <c r="P216" s="91"/>
      <c r="Q216" s="91"/>
      <c r="R216" s="91"/>
      <c r="S216" s="91"/>
      <c r="T216" s="92"/>
      <c r="U216" s="38"/>
      <c r="V216" s="38"/>
      <c r="W216" s="38"/>
      <c r="X216" s="38"/>
      <c r="Y216" s="38"/>
      <c r="Z216" s="38"/>
      <c r="AA216" s="38"/>
      <c r="AB216" s="38"/>
      <c r="AC216" s="38"/>
      <c r="AD216" s="38"/>
      <c r="AE216" s="38"/>
      <c r="AT216" s="17" t="s">
        <v>138</v>
      </c>
      <c r="AU216" s="17" t="s">
        <v>86</v>
      </c>
    </row>
    <row r="217" s="2" customFormat="1" ht="21.75" customHeight="1">
      <c r="A217" s="38"/>
      <c r="B217" s="39"/>
      <c r="C217" s="226" t="s">
        <v>7</v>
      </c>
      <c r="D217" s="226" t="s">
        <v>131</v>
      </c>
      <c r="E217" s="227" t="s">
        <v>276</v>
      </c>
      <c r="F217" s="228" t="s">
        <v>277</v>
      </c>
      <c r="G217" s="229" t="s">
        <v>273</v>
      </c>
      <c r="H217" s="230">
        <v>1</v>
      </c>
      <c r="I217" s="231"/>
      <c r="J217" s="232">
        <f>ROUND(I217*H217,2)</f>
        <v>0</v>
      </c>
      <c r="K217" s="228" t="s">
        <v>1</v>
      </c>
      <c r="L217" s="44"/>
      <c r="M217" s="233" t="s">
        <v>1</v>
      </c>
      <c r="N217" s="234" t="s">
        <v>41</v>
      </c>
      <c r="O217" s="91"/>
      <c r="P217" s="235">
        <f>O217*H217</f>
        <v>0</v>
      </c>
      <c r="Q217" s="235">
        <v>0</v>
      </c>
      <c r="R217" s="235">
        <f>Q217*H217</f>
        <v>0</v>
      </c>
      <c r="S217" s="235">
        <v>0</v>
      </c>
      <c r="T217" s="236">
        <f>S217*H217</f>
        <v>0</v>
      </c>
      <c r="U217" s="38"/>
      <c r="V217" s="38"/>
      <c r="W217" s="38"/>
      <c r="X217" s="38"/>
      <c r="Y217" s="38"/>
      <c r="Z217" s="38"/>
      <c r="AA217" s="38"/>
      <c r="AB217" s="38"/>
      <c r="AC217" s="38"/>
      <c r="AD217" s="38"/>
      <c r="AE217" s="38"/>
      <c r="AR217" s="237" t="s">
        <v>136</v>
      </c>
      <c r="AT217" s="237" t="s">
        <v>131</v>
      </c>
      <c r="AU217" s="237" t="s">
        <v>86</v>
      </c>
      <c r="AY217" s="17" t="s">
        <v>129</v>
      </c>
      <c r="BE217" s="238">
        <f>IF(N217="základní",J217,0)</f>
        <v>0</v>
      </c>
      <c r="BF217" s="238">
        <f>IF(N217="snížená",J217,0)</f>
        <v>0</v>
      </c>
      <c r="BG217" s="238">
        <f>IF(N217="zákl. přenesená",J217,0)</f>
        <v>0</v>
      </c>
      <c r="BH217" s="238">
        <f>IF(N217="sníž. přenesená",J217,0)</f>
        <v>0</v>
      </c>
      <c r="BI217" s="238">
        <f>IF(N217="nulová",J217,0)</f>
        <v>0</v>
      </c>
      <c r="BJ217" s="17" t="s">
        <v>84</v>
      </c>
      <c r="BK217" s="238">
        <f>ROUND(I217*H217,2)</f>
        <v>0</v>
      </c>
      <c r="BL217" s="17" t="s">
        <v>136</v>
      </c>
      <c r="BM217" s="237" t="s">
        <v>278</v>
      </c>
    </row>
    <row r="218" s="2" customFormat="1">
      <c r="A218" s="38"/>
      <c r="B218" s="39"/>
      <c r="C218" s="40"/>
      <c r="D218" s="239" t="s">
        <v>138</v>
      </c>
      <c r="E218" s="40"/>
      <c r="F218" s="240" t="s">
        <v>279</v>
      </c>
      <c r="G218" s="40"/>
      <c r="H218" s="40"/>
      <c r="I218" s="241"/>
      <c r="J218" s="40"/>
      <c r="K218" s="40"/>
      <c r="L218" s="44"/>
      <c r="M218" s="242"/>
      <c r="N218" s="243"/>
      <c r="O218" s="91"/>
      <c r="P218" s="91"/>
      <c r="Q218" s="91"/>
      <c r="R218" s="91"/>
      <c r="S218" s="91"/>
      <c r="T218" s="92"/>
      <c r="U218" s="38"/>
      <c r="V218" s="38"/>
      <c r="W218" s="38"/>
      <c r="X218" s="38"/>
      <c r="Y218" s="38"/>
      <c r="Z218" s="38"/>
      <c r="AA218" s="38"/>
      <c r="AB218" s="38"/>
      <c r="AC218" s="38"/>
      <c r="AD218" s="38"/>
      <c r="AE218" s="38"/>
      <c r="AT218" s="17" t="s">
        <v>138</v>
      </c>
      <c r="AU218" s="17" t="s">
        <v>86</v>
      </c>
    </row>
    <row r="219" s="2" customFormat="1" ht="55.5" customHeight="1">
      <c r="A219" s="38"/>
      <c r="B219" s="39"/>
      <c r="C219" s="226" t="s">
        <v>280</v>
      </c>
      <c r="D219" s="226" t="s">
        <v>131</v>
      </c>
      <c r="E219" s="227" t="s">
        <v>281</v>
      </c>
      <c r="F219" s="228" t="s">
        <v>282</v>
      </c>
      <c r="G219" s="229" t="s">
        <v>273</v>
      </c>
      <c r="H219" s="230">
        <v>1</v>
      </c>
      <c r="I219" s="231"/>
      <c r="J219" s="232">
        <f>ROUND(I219*H219,2)</f>
        <v>0</v>
      </c>
      <c r="K219" s="228" t="s">
        <v>1</v>
      </c>
      <c r="L219" s="44"/>
      <c r="M219" s="233" t="s">
        <v>1</v>
      </c>
      <c r="N219" s="234" t="s">
        <v>41</v>
      </c>
      <c r="O219" s="91"/>
      <c r="P219" s="235">
        <f>O219*H219</f>
        <v>0</v>
      </c>
      <c r="Q219" s="235">
        <v>0</v>
      </c>
      <c r="R219" s="235">
        <f>Q219*H219</f>
        <v>0</v>
      </c>
      <c r="S219" s="235">
        <v>0</v>
      </c>
      <c r="T219" s="236">
        <f>S219*H219</f>
        <v>0</v>
      </c>
      <c r="U219" s="38"/>
      <c r="V219" s="38"/>
      <c r="W219" s="38"/>
      <c r="X219" s="38"/>
      <c r="Y219" s="38"/>
      <c r="Z219" s="38"/>
      <c r="AA219" s="38"/>
      <c r="AB219" s="38"/>
      <c r="AC219" s="38"/>
      <c r="AD219" s="38"/>
      <c r="AE219" s="38"/>
      <c r="AR219" s="237" t="s">
        <v>136</v>
      </c>
      <c r="AT219" s="237" t="s">
        <v>131</v>
      </c>
      <c r="AU219" s="237" t="s">
        <v>86</v>
      </c>
      <c r="AY219" s="17" t="s">
        <v>129</v>
      </c>
      <c r="BE219" s="238">
        <f>IF(N219="základní",J219,0)</f>
        <v>0</v>
      </c>
      <c r="BF219" s="238">
        <f>IF(N219="snížená",J219,0)</f>
        <v>0</v>
      </c>
      <c r="BG219" s="238">
        <f>IF(N219="zákl. přenesená",J219,0)</f>
        <v>0</v>
      </c>
      <c r="BH219" s="238">
        <f>IF(N219="sníž. přenesená",J219,0)</f>
        <v>0</v>
      </c>
      <c r="BI219" s="238">
        <f>IF(N219="nulová",J219,0)</f>
        <v>0</v>
      </c>
      <c r="BJ219" s="17" t="s">
        <v>84</v>
      </c>
      <c r="BK219" s="238">
        <f>ROUND(I219*H219,2)</f>
        <v>0</v>
      </c>
      <c r="BL219" s="17" t="s">
        <v>136</v>
      </c>
      <c r="BM219" s="237" t="s">
        <v>283</v>
      </c>
    </row>
    <row r="220" s="2" customFormat="1">
      <c r="A220" s="38"/>
      <c r="B220" s="39"/>
      <c r="C220" s="40"/>
      <c r="D220" s="239" t="s">
        <v>138</v>
      </c>
      <c r="E220" s="40"/>
      <c r="F220" s="240" t="s">
        <v>284</v>
      </c>
      <c r="G220" s="40"/>
      <c r="H220" s="40"/>
      <c r="I220" s="241"/>
      <c r="J220" s="40"/>
      <c r="K220" s="40"/>
      <c r="L220" s="44"/>
      <c r="M220" s="242"/>
      <c r="N220" s="243"/>
      <c r="O220" s="91"/>
      <c r="P220" s="91"/>
      <c r="Q220" s="91"/>
      <c r="R220" s="91"/>
      <c r="S220" s="91"/>
      <c r="T220" s="92"/>
      <c r="U220" s="38"/>
      <c r="V220" s="38"/>
      <c r="W220" s="38"/>
      <c r="X220" s="38"/>
      <c r="Y220" s="38"/>
      <c r="Z220" s="38"/>
      <c r="AA220" s="38"/>
      <c r="AB220" s="38"/>
      <c r="AC220" s="38"/>
      <c r="AD220" s="38"/>
      <c r="AE220" s="38"/>
      <c r="AT220" s="17" t="s">
        <v>138</v>
      </c>
      <c r="AU220" s="17" t="s">
        <v>86</v>
      </c>
    </row>
    <row r="221" s="13" customFormat="1">
      <c r="A221" s="13"/>
      <c r="B221" s="244"/>
      <c r="C221" s="245"/>
      <c r="D221" s="239" t="s">
        <v>140</v>
      </c>
      <c r="E221" s="246" t="s">
        <v>1</v>
      </c>
      <c r="F221" s="247" t="s">
        <v>84</v>
      </c>
      <c r="G221" s="245"/>
      <c r="H221" s="248">
        <v>1</v>
      </c>
      <c r="I221" s="249"/>
      <c r="J221" s="245"/>
      <c r="K221" s="245"/>
      <c r="L221" s="250"/>
      <c r="M221" s="251"/>
      <c r="N221" s="252"/>
      <c r="O221" s="252"/>
      <c r="P221" s="252"/>
      <c r="Q221" s="252"/>
      <c r="R221" s="252"/>
      <c r="S221" s="252"/>
      <c r="T221" s="253"/>
      <c r="U221" s="13"/>
      <c r="V221" s="13"/>
      <c r="W221" s="13"/>
      <c r="X221" s="13"/>
      <c r="Y221" s="13"/>
      <c r="Z221" s="13"/>
      <c r="AA221" s="13"/>
      <c r="AB221" s="13"/>
      <c r="AC221" s="13"/>
      <c r="AD221" s="13"/>
      <c r="AE221" s="13"/>
      <c r="AT221" s="254" t="s">
        <v>140</v>
      </c>
      <c r="AU221" s="254" t="s">
        <v>86</v>
      </c>
      <c r="AV221" s="13" t="s">
        <v>86</v>
      </c>
      <c r="AW221" s="13" t="s">
        <v>32</v>
      </c>
      <c r="AX221" s="13" t="s">
        <v>84</v>
      </c>
      <c r="AY221" s="254" t="s">
        <v>129</v>
      </c>
    </row>
    <row r="222" s="2" customFormat="1" ht="37.8" customHeight="1">
      <c r="A222" s="38"/>
      <c r="B222" s="39"/>
      <c r="C222" s="226" t="s">
        <v>285</v>
      </c>
      <c r="D222" s="226" t="s">
        <v>131</v>
      </c>
      <c r="E222" s="227" t="s">
        <v>286</v>
      </c>
      <c r="F222" s="228" t="s">
        <v>287</v>
      </c>
      <c r="G222" s="229" t="s">
        <v>273</v>
      </c>
      <c r="H222" s="230">
        <v>1</v>
      </c>
      <c r="I222" s="231"/>
      <c r="J222" s="232">
        <f>ROUND(I222*H222,2)</f>
        <v>0</v>
      </c>
      <c r="K222" s="228" t="s">
        <v>1</v>
      </c>
      <c r="L222" s="44"/>
      <c r="M222" s="233" t="s">
        <v>1</v>
      </c>
      <c r="N222" s="234" t="s">
        <v>41</v>
      </c>
      <c r="O222" s="91"/>
      <c r="P222" s="235">
        <f>O222*H222</f>
        <v>0</v>
      </c>
      <c r="Q222" s="235">
        <v>0</v>
      </c>
      <c r="R222" s="235">
        <f>Q222*H222</f>
        <v>0</v>
      </c>
      <c r="S222" s="235">
        <v>0</v>
      </c>
      <c r="T222" s="236">
        <f>S222*H222</f>
        <v>0</v>
      </c>
      <c r="U222" s="38"/>
      <c r="V222" s="38"/>
      <c r="W222" s="38"/>
      <c r="X222" s="38"/>
      <c r="Y222" s="38"/>
      <c r="Z222" s="38"/>
      <c r="AA222" s="38"/>
      <c r="AB222" s="38"/>
      <c r="AC222" s="38"/>
      <c r="AD222" s="38"/>
      <c r="AE222" s="38"/>
      <c r="AR222" s="237" t="s">
        <v>136</v>
      </c>
      <c r="AT222" s="237" t="s">
        <v>131</v>
      </c>
      <c r="AU222" s="237" t="s">
        <v>86</v>
      </c>
      <c r="AY222" s="17" t="s">
        <v>129</v>
      </c>
      <c r="BE222" s="238">
        <f>IF(N222="základní",J222,0)</f>
        <v>0</v>
      </c>
      <c r="BF222" s="238">
        <f>IF(N222="snížená",J222,0)</f>
        <v>0</v>
      </c>
      <c r="BG222" s="238">
        <f>IF(N222="zákl. přenesená",J222,0)</f>
        <v>0</v>
      </c>
      <c r="BH222" s="238">
        <f>IF(N222="sníž. přenesená",J222,0)</f>
        <v>0</v>
      </c>
      <c r="BI222" s="238">
        <f>IF(N222="nulová",J222,0)</f>
        <v>0</v>
      </c>
      <c r="BJ222" s="17" t="s">
        <v>84</v>
      </c>
      <c r="BK222" s="238">
        <f>ROUND(I222*H222,2)</f>
        <v>0</v>
      </c>
      <c r="BL222" s="17" t="s">
        <v>136</v>
      </c>
      <c r="BM222" s="237" t="s">
        <v>288</v>
      </c>
    </row>
    <row r="223" s="2" customFormat="1">
      <c r="A223" s="38"/>
      <c r="B223" s="39"/>
      <c r="C223" s="40"/>
      <c r="D223" s="239" t="s">
        <v>138</v>
      </c>
      <c r="E223" s="40"/>
      <c r="F223" s="240" t="s">
        <v>289</v>
      </c>
      <c r="G223" s="40"/>
      <c r="H223" s="40"/>
      <c r="I223" s="241"/>
      <c r="J223" s="40"/>
      <c r="K223" s="40"/>
      <c r="L223" s="44"/>
      <c r="M223" s="242"/>
      <c r="N223" s="243"/>
      <c r="O223" s="91"/>
      <c r="P223" s="91"/>
      <c r="Q223" s="91"/>
      <c r="R223" s="91"/>
      <c r="S223" s="91"/>
      <c r="T223" s="92"/>
      <c r="U223" s="38"/>
      <c r="V223" s="38"/>
      <c r="W223" s="38"/>
      <c r="X223" s="38"/>
      <c r="Y223" s="38"/>
      <c r="Z223" s="38"/>
      <c r="AA223" s="38"/>
      <c r="AB223" s="38"/>
      <c r="AC223" s="38"/>
      <c r="AD223" s="38"/>
      <c r="AE223" s="38"/>
      <c r="AT223" s="17" t="s">
        <v>138</v>
      </c>
      <c r="AU223" s="17" t="s">
        <v>86</v>
      </c>
    </row>
    <row r="224" s="13" customFormat="1">
      <c r="A224" s="13"/>
      <c r="B224" s="244"/>
      <c r="C224" s="245"/>
      <c r="D224" s="239" t="s">
        <v>140</v>
      </c>
      <c r="E224" s="246" t="s">
        <v>1</v>
      </c>
      <c r="F224" s="247" t="s">
        <v>84</v>
      </c>
      <c r="G224" s="245"/>
      <c r="H224" s="248">
        <v>1</v>
      </c>
      <c r="I224" s="249"/>
      <c r="J224" s="245"/>
      <c r="K224" s="245"/>
      <c r="L224" s="250"/>
      <c r="M224" s="251"/>
      <c r="N224" s="252"/>
      <c r="O224" s="252"/>
      <c r="P224" s="252"/>
      <c r="Q224" s="252"/>
      <c r="R224" s="252"/>
      <c r="S224" s="252"/>
      <c r="T224" s="253"/>
      <c r="U224" s="13"/>
      <c r="V224" s="13"/>
      <c r="W224" s="13"/>
      <c r="X224" s="13"/>
      <c r="Y224" s="13"/>
      <c r="Z224" s="13"/>
      <c r="AA224" s="13"/>
      <c r="AB224" s="13"/>
      <c r="AC224" s="13"/>
      <c r="AD224" s="13"/>
      <c r="AE224" s="13"/>
      <c r="AT224" s="254" t="s">
        <v>140</v>
      </c>
      <c r="AU224" s="254" t="s">
        <v>86</v>
      </c>
      <c r="AV224" s="13" t="s">
        <v>86</v>
      </c>
      <c r="AW224" s="13" t="s">
        <v>32</v>
      </c>
      <c r="AX224" s="13" t="s">
        <v>76</v>
      </c>
      <c r="AY224" s="254" t="s">
        <v>129</v>
      </c>
    </row>
    <row r="225" s="15" customFormat="1">
      <c r="A225" s="15"/>
      <c r="B225" s="266"/>
      <c r="C225" s="267"/>
      <c r="D225" s="239" t="s">
        <v>140</v>
      </c>
      <c r="E225" s="268" t="s">
        <v>1</v>
      </c>
      <c r="F225" s="269" t="s">
        <v>205</v>
      </c>
      <c r="G225" s="267"/>
      <c r="H225" s="270">
        <v>1</v>
      </c>
      <c r="I225" s="271"/>
      <c r="J225" s="267"/>
      <c r="K225" s="267"/>
      <c r="L225" s="272"/>
      <c r="M225" s="273"/>
      <c r="N225" s="274"/>
      <c r="O225" s="274"/>
      <c r="P225" s="274"/>
      <c r="Q225" s="274"/>
      <c r="R225" s="274"/>
      <c r="S225" s="274"/>
      <c r="T225" s="275"/>
      <c r="U225" s="15"/>
      <c r="V225" s="15"/>
      <c r="W225" s="15"/>
      <c r="X225" s="15"/>
      <c r="Y225" s="15"/>
      <c r="Z225" s="15"/>
      <c r="AA225" s="15"/>
      <c r="AB225" s="15"/>
      <c r="AC225" s="15"/>
      <c r="AD225" s="15"/>
      <c r="AE225" s="15"/>
      <c r="AT225" s="276" t="s">
        <v>140</v>
      </c>
      <c r="AU225" s="276" t="s">
        <v>86</v>
      </c>
      <c r="AV225" s="15" t="s">
        <v>136</v>
      </c>
      <c r="AW225" s="15" t="s">
        <v>32</v>
      </c>
      <c r="AX225" s="15" t="s">
        <v>84</v>
      </c>
      <c r="AY225" s="276" t="s">
        <v>129</v>
      </c>
    </row>
    <row r="226" s="12" customFormat="1" ht="22.8" customHeight="1">
      <c r="A226" s="12"/>
      <c r="B226" s="210"/>
      <c r="C226" s="211"/>
      <c r="D226" s="212" t="s">
        <v>75</v>
      </c>
      <c r="E226" s="224" t="s">
        <v>149</v>
      </c>
      <c r="F226" s="224" t="s">
        <v>290</v>
      </c>
      <c r="G226" s="211"/>
      <c r="H226" s="211"/>
      <c r="I226" s="214"/>
      <c r="J226" s="225">
        <f>BK226</f>
        <v>0</v>
      </c>
      <c r="K226" s="211"/>
      <c r="L226" s="216"/>
      <c r="M226" s="217"/>
      <c r="N226" s="218"/>
      <c r="O226" s="218"/>
      <c r="P226" s="219">
        <f>SUM(P227:P233)</f>
        <v>0</v>
      </c>
      <c r="Q226" s="218"/>
      <c r="R226" s="219">
        <f>SUM(R227:R233)</f>
        <v>263.32560000000001</v>
      </c>
      <c r="S226" s="218"/>
      <c r="T226" s="220">
        <f>SUM(T227:T233)</f>
        <v>0</v>
      </c>
      <c r="U226" s="12"/>
      <c r="V226" s="12"/>
      <c r="W226" s="12"/>
      <c r="X226" s="12"/>
      <c r="Y226" s="12"/>
      <c r="Z226" s="12"/>
      <c r="AA226" s="12"/>
      <c r="AB226" s="12"/>
      <c r="AC226" s="12"/>
      <c r="AD226" s="12"/>
      <c r="AE226" s="12"/>
      <c r="AR226" s="221" t="s">
        <v>84</v>
      </c>
      <c r="AT226" s="222" t="s">
        <v>75</v>
      </c>
      <c r="AU226" s="222" t="s">
        <v>84</v>
      </c>
      <c r="AY226" s="221" t="s">
        <v>129</v>
      </c>
      <c r="BK226" s="223">
        <f>SUM(BK227:BK233)</f>
        <v>0</v>
      </c>
    </row>
    <row r="227" s="2" customFormat="1" ht="37.8" customHeight="1">
      <c r="A227" s="38"/>
      <c r="B227" s="39"/>
      <c r="C227" s="226" t="s">
        <v>291</v>
      </c>
      <c r="D227" s="226" t="s">
        <v>131</v>
      </c>
      <c r="E227" s="227" t="s">
        <v>292</v>
      </c>
      <c r="F227" s="228" t="s">
        <v>293</v>
      </c>
      <c r="G227" s="229" t="s">
        <v>152</v>
      </c>
      <c r="H227" s="230">
        <v>131.40000000000001</v>
      </c>
      <c r="I227" s="231"/>
      <c r="J227" s="232">
        <f>ROUND(I227*H227,2)</f>
        <v>0</v>
      </c>
      <c r="K227" s="228" t="s">
        <v>1</v>
      </c>
      <c r="L227" s="44"/>
      <c r="M227" s="233" t="s">
        <v>1</v>
      </c>
      <c r="N227" s="234" t="s">
        <v>41</v>
      </c>
      <c r="O227" s="91"/>
      <c r="P227" s="235">
        <f>O227*H227</f>
        <v>0</v>
      </c>
      <c r="Q227" s="235">
        <v>2.004</v>
      </c>
      <c r="R227" s="235">
        <f>Q227*H227</f>
        <v>263.32560000000001</v>
      </c>
      <c r="S227" s="235">
        <v>0</v>
      </c>
      <c r="T227" s="236">
        <f>S227*H227</f>
        <v>0</v>
      </c>
      <c r="U227" s="38"/>
      <c r="V227" s="38"/>
      <c r="W227" s="38"/>
      <c r="X227" s="38"/>
      <c r="Y227" s="38"/>
      <c r="Z227" s="38"/>
      <c r="AA227" s="38"/>
      <c r="AB227" s="38"/>
      <c r="AC227" s="38"/>
      <c r="AD227" s="38"/>
      <c r="AE227" s="38"/>
      <c r="AR227" s="237" t="s">
        <v>136</v>
      </c>
      <c r="AT227" s="237" t="s">
        <v>131</v>
      </c>
      <c r="AU227" s="237" t="s">
        <v>86</v>
      </c>
      <c r="AY227" s="17" t="s">
        <v>129</v>
      </c>
      <c r="BE227" s="238">
        <f>IF(N227="základní",J227,0)</f>
        <v>0</v>
      </c>
      <c r="BF227" s="238">
        <f>IF(N227="snížená",J227,0)</f>
        <v>0</v>
      </c>
      <c r="BG227" s="238">
        <f>IF(N227="zákl. přenesená",J227,0)</f>
        <v>0</v>
      </c>
      <c r="BH227" s="238">
        <f>IF(N227="sníž. přenesená",J227,0)</f>
        <v>0</v>
      </c>
      <c r="BI227" s="238">
        <f>IF(N227="nulová",J227,0)</f>
        <v>0</v>
      </c>
      <c r="BJ227" s="17" t="s">
        <v>84</v>
      </c>
      <c r="BK227" s="238">
        <f>ROUND(I227*H227,2)</f>
        <v>0</v>
      </c>
      <c r="BL227" s="17" t="s">
        <v>136</v>
      </c>
      <c r="BM227" s="237" t="s">
        <v>294</v>
      </c>
    </row>
    <row r="228" s="2" customFormat="1">
      <c r="A228" s="38"/>
      <c r="B228" s="39"/>
      <c r="C228" s="40"/>
      <c r="D228" s="239" t="s">
        <v>138</v>
      </c>
      <c r="E228" s="40"/>
      <c r="F228" s="240" t="s">
        <v>295</v>
      </c>
      <c r="G228" s="40"/>
      <c r="H228" s="40"/>
      <c r="I228" s="241"/>
      <c r="J228" s="40"/>
      <c r="K228" s="40"/>
      <c r="L228" s="44"/>
      <c r="M228" s="242"/>
      <c r="N228" s="243"/>
      <c r="O228" s="91"/>
      <c r="P228" s="91"/>
      <c r="Q228" s="91"/>
      <c r="R228" s="91"/>
      <c r="S228" s="91"/>
      <c r="T228" s="92"/>
      <c r="U228" s="38"/>
      <c r="V228" s="38"/>
      <c r="W228" s="38"/>
      <c r="X228" s="38"/>
      <c r="Y228" s="38"/>
      <c r="Z228" s="38"/>
      <c r="AA228" s="38"/>
      <c r="AB228" s="38"/>
      <c r="AC228" s="38"/>
      <c r="AD228" s="38"/>
      <c r="AE228" s="38"/>
      <c r="AT228" s="17" t="s">
        <v>138</v>
      </c>
      <c r="AU228" s="17" t="s">
        <v>86</v>
      </c>
    </row>
    <row r="229" s="13" customFormat="1">
      <c r="A229" s="13"/>
      <c r="B229" s="244"/>
      <c r="C229" s="245"/>
      <c r="D229" s="239" t="s">
        <v>140</v>
      </c>
      <c r="E229" s="246" t="s">
        <v>1</v>
      </c>
      <c r="F229" s="247" t="s">
        <v>296</v>
      </c>
      <c r="G229" s="245"/>
      <c r="H229" s="248">
        <v>108</v>
      </c>
      <c r="I229" s="249"/>
      <c r="J229" s="245"/>
      <c r="K229" s="245"/>
      <c r="L229" s="250"/>
      <c r="M229" s="251"/>
      <c r="N229" s="252"/>
      <c r="O229" s="252"/>
      <c r="P229" s="252"/>
      <c r="Q229" s="252"/>
      <c r="R229" s="252"/>
      <c r="S229" s="252"/>
      <c r="T229" s="253"/>
      <c r="U229" s="13"/>
      <c r="V229" s="13"/>
      <c r="W229" s="13"/>
      <c r="X229" s="13"/>
      <c r="Y229" s="13"/>
      <c r="Z229" s="13"/>
      <c r="AA229" s="13"/>
      <c r="AB229" s="13"/>
      <c r="AC229" s="13"/>
      <c r="AD229" s="13"/>
      <c r="AE229" s="13"/>
      <c r="AT229" s="254" t="s">
        <v>140</v>
      </c>
      <c r="AU229" s="254" t="s">
        <v>86</v>
      </c>
      <c r="AV229" s="13" t="s">
        <v>86</v>
      </c>
      <c r="AW229" s="13" t="s">
        <v>32</v>
      </c>
      <c r="AX229" s="13" t="s">
        <v>76</v>
      </c>
      <c r="AY229" s="254" t="s">
        <v>129</v>
      </c>
    </row>
    <row r="230" s="14" customFormat="1">
      <c r="A230" s="14"/>
      <c r="B230" s="255"/>
      <c r="C230" s="256"/>
      <c r="D230" s="239" t="s">
        <v>140</v>
      </c>
      <c r="E230" s="257" t="s">
        <v>1</v>
      </c>
      <c r="F230" s="258" t="s">
        <v>297</v>
      </c>
      <c r="G230" s="256"/>
      <c r="H230" s="259">
        <v>108</v>
      </c>
      <c r="I230" s="260"/>
      <c r="J230" s="256"/>
      <c r="K230" s="256"/>
      <c r="L230" s="261"/>
      <c r="M230" s="262"/>
      <c r="N230" s="263"/>
      <c r="O230" s="263"/>
      <c r="P230" s="263"/>
      <c r="Q230" s="263"/>
      <c r="R230" s="263"/>
      <c r="S230" s="263"/>
      <c r="T230" s="264"/>
      <c r="U230" s="14"/>
      <c r="V230" s="14"/>
      <c r="W230" s="14"/>
      <c r="X230" s="14"/>
      <c r="Y230" s="14"/>
      <c r="Z230" s="14"/>
      <c r="AA230" s="14"/>
      <c r="AB230" s="14"/>
      <c r="AC230" s="14"/>
      <c r="AD230" s="14"/>
      <c r="AE230" s="14"/>
      <c r="AT230" s="265" t="s">
        <v>140</v>
      </c>
      <c r="AU230" s="265" t="s">
        <v>86</v>
      </c>
      <c r="AV230" s="14" t="s">
        <v>149</v>
      </c>
      <c r="AW230" s="14" t="s">
        <v>32</v>
      </c>
      <c r="AX230" s="14" t="s">
        <v>76</v>
      </c>
      <c r="AY230" s="265" t="s">
        <v>129</v>
      </c>
    </row>
    <row r="231" s="13" customFormat="1">
      <c r="A231" s="13"/>
      <c r="B231" s="244"/>
      <c r="C231" s="245"/>
      <c r="D231" s="239" t="s">
        <v>140</v>
      </c>
      <c r="E231" s="246" t="s">
        <v>1</v>
      </c>
      <c r="F231" s="247" t="s">
        <v>298</v>
      </c>
      <c r="G231" s="245"/>
      <c r="H231" s="248">
        <v>23.399999999999999</v>
      </c>
      <c r="I231" s="249"/>
      <c r="J231" s="245"/>
      <c r="K231" s="245"/>
      <c r="L231" s="250"/>
      <c r="M231" s="251"/>
      <c r="N231" s="252"/>
      <c r="O231" s="252"/>
      <c r="P231" s="252"/>
      <c r="Q231" s="252"/>
      <c r="R231" s="252"/>
      <c r="S231" s="252"/>
      <c r="T231" s="253"/>
      <c r="U231" s="13"/>
      <c r="V231" s="13"/>
      <c r="W231" s="13"/>
      <c r="X231" s="13"/>
      <c r="Y231" s="13"/>
      <c r="Z231" s="13"/>
      <c r="AA231" s="13"/>
      <c r="AB231" s="13"/>
      <c r="AC231" s="13"/>
      <c r="AD231" s="13"/>
      <c r="AE231" s="13"/>
      <c r="AT231" s="254" t="s">
        <v>140</v>
      </c>
      <c r="AU231" s="254" t="s">
        <v>86</v>
      </c>
      <c r="AV231" s="13" t="s">
        <v>86</v>
      </c>
      <c r="AW231" s="13" t="s">
        <v>32</v>
      </c>
      <c r="AX231" s="13" t="s">
        <v>76</v>
      </c>
      <c r="AY231" s="254" t="s">
        <v>129</v>
      </c>
    </row>
    <row r="232" s="14" customFormat="1">
      <c r="A232" s="14"/>
      <c r="B232" s="255"/>
      <c r="C232" s="256"/>
      <c r="D232" s="239" t="s">
        <v>140</v>
      </c>
      <c r="E232" s="257" t="s">
        <v>1</v>
      </c>
      <c r="F232" s="258" t="s">
        <v>299</v>
      </c>
      <c r="G232" s="256"/>
      <c r="H232" s="259">
        <v>23.399999999999999</v>
      </c>
      <c r="I232" s="260"/>
      <c r="J232" s="256"/>
      <c r="K232" s="256"/>
      <c r="L232" s="261"/>
      <c r="M232" s="262"/>
      <c r="N232" s="263"/>
      <c r="O232" s="263"/>
      <c r="P232" s="263"/>
      <c r="Q232" s="263"/>
      <c r="R232" s="263"/>
      <c r="S232" s="263"/>
      <c r="T232" s="264"/>
      <c r="U232" s="14"/>
      <c r="V232" s="14"/>
      <c r="W232" s="14"/>
      <c r="X232" s="14"/>
      <c r="Y232" s="14"/>
      <c r="Z232" s="14"/>
      <c r="AA232" s="14"/>
      <c r="AB232" s="14"/>
      <c r="AC232" s="14"/>
      <c r="AD232" s="14"/>
      <c r="AE232" s="14"/>
      <c r="AT232" s="265" t="s">
        <v>140</v>
      </c>
      <c r="AU232" s="265" t="s">
        <v>86</v>
      </c>
      <c r="AV232" s="14" t="s">
        <v>149</v>
      </c>
      <c r="AW232" s="14" t="s">
        <v>32</v>
      </c>
      <c r="AX232" s="14" t="s">
        <v>76</v>
      </c>
      <c r="AY232" s="265" t="s">
        <v>129</v>
      </c>
    </row>
    <row r="233" s="15" customFormat="1">
      <c r="A233" s="15"/>
      <c r="B233" s="266"/>
      <c r="C233" s="267"/>
      <c r="D233" s="239" t="s">
        <v>140</v>
      </c>
      <c r="E233" s="268" t="s">
        <v>1</v>
      </c>
      <c r="F233" s="269" t="s">
        <v>205</v>
      </c>
      <c r="G233" s="267"/>
      <c r="H233" s="270">
        <v>131.40000000000001</v>
      </c>
      <c r="I233" s="271"/>
      <c r="J233" s="267"/>
      <c r="K233" s="267"/>
      <c r="L233" s="272"/>
      <c r="M233" s="273"/>
      <c r="N233" s="274"/>
      <c r="O233" s="274"/>
      <c r="P233" s="274"/>
      <c r="Q233" s="274"/>
      <c r="R233" s="274"/>
      <c r="S233" s="274"/>
      <c r="T233" s="275"/>
      <c r="U233" s="15"/>
      <c r="V233" s="15"/>
      <c r="W233" s="15"/>
      <c r="X233" s="15"/>
      <c r="Y233" s="15"/>
      <c r="Z233" s="15"/>
      <c r="AA233" s="15"/>
      <c r="AB233" s="15"/>
      <c r="AC233" s="15"/>
      <c r="AD233" s="15"/>
      <c r="AE233" s="15"/>
      <c r="AT233" s="276" t="s">
        <v>140</v>
      </c>
      <c r="AU233" s="276" t="s">
        <v>86</v>
      </c>
      <c r="AV233" s="15" t="s">
        <v>136</v>
      </c>
      <c r="AW233" s="15" t="s">
        <v>32</v>
      </c>
      <c r="AX233" s="15" t="s">
        <v>84</v>
      </c>
      <c r="AY233" s="276" t="s">
        <v>129</v>
      </c>
    </row>
    <row r="234" s="12" customFormat="1" ht="22.8" customHeight="1">
      <c r="A234" s="12"/>
      <c r="B234" s="210"/>
      <c r="C234" s="211"/>
      <c r="D234" s="212" t="s">
        <v>75</v>
      </c>
      <c r="E234" s="224" t="s">
        <v>136</v>
      </c>
      <c r="F234" s="224" t="s">
        <v>300</v>
      </c>
      <c r="G234" s="211"/>
      <c r="H234" s="211"/>
      <c r="I234" s="214"/>
      <c r="J234" s="225">
        <f>BK234</f>
        <v>0</v>
      </c>
      <c r="K234" s="211"/>
      <c r="L234" s="216"/>
      <c r="M234" s="217"/>
      <c r="N234" s="218"/>
      <c r="O234" s="218"/>
      <c r="P234" s="219">
        <f>SUM(P235:P243)</f>
        <v>0</v>
      </c>
      <c r="Q234" s="218"/>
      <c r="R234" s="219">
        <f>SUM(R235:R243)</f>
        <v>643.42511999999999</v>
      </c>
      <c r="S234" s="218"/>
      <c r="T234" s="220">
        <f>SUM(T235:T243)</f>
        <v>0</v>
      </c>
      <c r="U234" s="12"/>
      <c r="V234" s="12"/>
      <c r="W234" s="12"/>
      <c r="X234" s="12"/>
      <c r="Y234" s="12"/>
      <c r="Z234" s="12"/>
      <c r="AA234" s="12"/>
      <c r="AB234" s="12"/>
      <c r="AC234" s="12"/>
      <c r="AD234" s="12"/>
      <c r="AE234" s="12"/>
      <c r="AR234" s="221" t="s">
        <v>84</v>
      </c>
      <c r="AT234" s="222" t="s">
        <v>75</v>
      </c>
      <c r="AU234" s="222" t="s">
        <v>84</v>
      </c>
      <c r="AY234" s="221" t="s">
        <v>129</v>
      </c>
      <c r="BK234" s="223">
        <f>SUM(BK235:BK243)</f>
        <v>0</v>
      </c>
    </row>
    <row r="235" s="2" customFormat="1" ht="55.5" customHeight="1">
      <c r="A235" s="38"/>
      <c r="B235" s="39"/>
      <c r="C235" s="226" t="s">
        <v>301</v>
      </c>
      <c r="D235" s="226" t="s">
        <v>131</v>
      </c>
      <c r="E235" s="227" t="s">
        <v>302</v>
      </c>
      <c r="F235" s="228" t="s">
        <v>303</v>
      </c>
      <c r="G235" s="229" t="s">
        <v>152</v>
      </c>
      <c r="H235" s="230">
        <v>301.5</v>
      </c>
      <c r="I235" s="231"/>
      <c r="J235" s="232">
        <f>ROUND(I235*H235,2)</f>
        <v>0</v>
      </c>
      <c r="K235" s="228" t="s">
        <v>1</v>
      </c>
      <c r="L235" s="44"/>
      <c r="M235" s="233" t="s">
        <v>1</v>
      </c>
      <c r="N235" s="234" t="s">
        <v>41</v>
      </c>
      <c r="O235" s="91"/>
      <c r="P235" s="235">
        <f>O235*H235</f>
        <v>0</v>
      </c>
      <c r="Q235" s="235">
        <v>2.13408</v>
      </c>
      <c r="R235" s="235">
        <f>Q235*H235</f>
        <v>643.42511999999999</v>
      </c>
      <c r="S235" s="235">
        <v>0</v>
      </c>
      <c r="T235" s="236">
        <f>S235*H235</f>
        <v>0</v>
      </c>
      <c r="U235" s="38"/>
      <c r="V235" s="38"/>
      <c r="W235" s="38"/>
      <c r="X235" s="38"/>
      <c r="Y235" s="38"/>
      <c r="Z235" s="38"/>
      <c r="AA235" s="38"/>
      <c r="AB235" s="38"/>
      <c r="AC235" s="38"/>
      <c r="AD235" s="38"/>
      <c r="AE235" s="38"/>
      <c r="AR235" s="237" t="s">
        <v>136</v>
      </c>
      <c r="AT235" s="237" t="s">
        <v>131</v>
      </c>
      <c r="AU235" s="237" t="s">
        <v>86</v>
      </c>
      <c r="AY235" s="17" t="s">
        <v>129</v>
      </c>
      <c r="BE235" s="238">
        <f>IF(N235="základní",J235,0)</f>
        <v>0</v>
      </c>
      <c r="BF235" s="238">
        <f>IF(N235="snížená",J235,0)</f>
        <v>0</v>
      </c>
      <c r="BG235" s="238">
        <f>IF(N235="zákl. přenesená",J235,0)</f>
        <v>0</v>
      </c>
      <c r="BH235" s="238">
        <f>IF(N235="sníž. přenesená",J235,0)</f>
        <v>0</v>
      </c>
      <c r="BI235" s="238">
        <f>IF(N235="nulová",J235,0)</f>
        <v>0</v>
      </c>
      <c r="BJ235" s="17" t="s">
        <v>84</v>
      </c>
      <c r="BK235" s="238">
        <f>ROUND(I235*H235,2)</f>
        <v>0</v>
      </c>
      <c r="BL235" s="17" t="s">
        <v>136</v>
      </c>
      <c r="BM235" s="237" t="s">
        <v>304</v>
      </c>
    </row>
    <row r="236" s="2" customFormat="1">
      <c r="A236" s="38"/>
      <c r="B236" s="39"/>
      <c r="C236" s="40"/>
      <c r="D236" s="239" t="s">
        <v>138</v>
      </c>
      <c r="E236" s="40"/>
      <c r="F236" s="240" t="s">
        <v>305</v>
      </c>
      <c r="G236" s="40"/>
      <c r="H236" s="40"/>
      <c r="I236" s="241"/>
      <c r="J236" s="40"/>
      <c r="K236" s="40"/>
      <c r="L236" s="44"/>
      <c r="M236" s="242"/>
      <c r="N236" s="243"/>
      <c r="O236" s="91"/>
      <c r="P236" s="91"/>
      <c r="Q236" s="91"/>
      <c r="R236" s="91"/>
      <c r="S236" s="91"/>
      <c r="T236" s="92"/>
      <c r="U236" s="38"/>
      <c r="V236" s="38"/>
      <c r="W236" s="38"/>
      <c r="X236" s="38"/>
      <c r="Y236" s="38"/>
      <c r="Z236" s="38"/>
      <c r="AA236" s="38"/>
      <c r="AB236" s="38"/>
      <c r="AC236" s="38"/>
      <c r="AD236" s="38"/>
      <c r="AE236" s="38"/>
      <c r="AT236" s="17" t="s">
        <v>138</v>
      </c>
      <c r="AU236" s="17" t="s">
        <v>86</v>
      </c>
    </row>
    <row r="237" s="13" customFormat="1">
      <c r="A237" s="13"/>
      <c r="B237" s="244"/>
      <c r="C237" s="245"/>
      <c r="D237" s="239" t="s">
        <v>140</v>
      </c>
      <c r="E237" s="246" t="s">
        <v>1</v>
      </c>
      <c r="F237" s="247" t="s">
        <v>306</v>
      </c>
      <c r="G237" s="245"/>
      <c r="H237" s="248">
        <v>80</v>
      </c>
      <c r="I237" s="249"/>
      <c r="J237" s="245"/>
      <c r="K237" s="245"/>
      <c r="L237" s="250"/>
      <c r="M237" s="251"/>
      <c r="N237" s="252"/>
      <c r="O237" s="252"/>
      <c r="P237" s="252"/>
      <c r="Q237" s="252"/>
      <c r="R237" s="252"/>
      <c r="S237" s="252"/>
      <c r="T237" s="253"/>
      <c r="U237" s="13"/>
      <c r="V237" s="13"/>
      <c r="W237" s="13"/>
      <c r="X237" s="13"/>
      <c r="Y237" s="13"/>
      <c r="Z237" s="13"/>
      <c r="AA237" s="13"/>
      <c r="AB237" s="13"/>
      <c r="AC237" s="13"/>
      <c r="AD237" s="13"/>
      <c r="AE237" s="13"/>
      <c r="AT237" s="254" t="s">
        <v>140</v>
      </c>
      <c r="AU237" s="254" t="s">
        <v>86</v>
      </c>
      <c r="AV237" s="13" t="s">
        <v>86</v>
      </c>
      <c r="AW237" s="13" t="s">
        <v>32</v>
      </c>
      <c r="AX237" s="13" t="s">
        <v>76</v>
      </c>
      <c r="AY237" s="254" t="s">
        <v>129</v>
      </c>
    </row>
    <row r="238" s="14" customFormat="1">
      <c r="A238" s="14"/>
      <c r="B238" s="255"/>
      <c r="C238" s="256"/>
      <c r="D238" s="239" t="s">
        <v>140</v>
      </c>
      <c r="E238" s="257" t="s">
        <v>1</v>
      </c>
      <c r="F238" s="258" t="s">
        <v>307</v>
      </c>
      <c r="G238" s="256"/>
      <c r="H238" s="259">
        <v>80</v>
      </c>
      <c r="I238" s="260"/>
      <c r="J238" s="256"/>
      <c r="K238" s="256"/>
      <c r="L238" s="261"/>
      <c r="M238" s="262"/>
      <c r="N238" s="263"/>
      <c r="O238" s="263"/>
      <c r="P238" s="263"/>
      <c r="Q238" s="263"/>
      <c r="R238" s="263"/>
      <c r="S238" s="263"/>
      <c r="T238" s="264"/>
      <c r="U238" s="14"/>
      <c r="V238" s="14"/>
      <c r="W238" s="14"/>
      <c r="X238" s="14"/>
      <c r="Y238" s="14"/>
      <c r="Z238" s="14"/>
      <c r="AA238" s="14"/>
      <c r="AB238" s="14"/>
      <c r="AC238" s="14"/>
      <c r="AD238" s="14"/>
      <c r="AE238" s="14"/>
      <c r="AT238" s="265" t="s">
        <v>140</v>
      </c>
      <c r="AU238" s="265" t="s">
        <v>86</v>
      </c>
      <c r="AV238" s="14" t="s">
        <v>149</v>
      </c>
      <c r="AW238" s="14" t="s">
        <v>32</v>
      </c>
      <c r="AX238" s="14" t="s">
        <v>76</v>
      </c>
      <c r="AY238" s="265" t="s">
        <v>129</v>
      </c>
    </row>
    <row r="239" s="13" customFormat="1">
      <c r="A239" s="13"/>
      <c r="B239" s="244"/>
      <c r="C239" s="245"/>
      <c r="D239" s="239" t="s">
        <v>140</v>
      </c>
      <c r="E239" s="246" t="s">
        <v>1</v>
      </c>
      <c r="F239" s="247" t="s">
        <v>308</v>
      </c>
      <c r="G239" s="245"/>
      <c r="H239" s="248">
        <v>68</v>
      </c>
      <c r="I239" s="249"/>
      <c r="J239" s="245"/>
      <c r="K239" s="245"/>
      <c r="L239" s="250"/>
      <c r="M239" s="251"/>
      <c r="N239" s="252"/>
      <c r="O239" s="252"/>
      <c r="P239" s="252"/>
      <c r="Q239" s="252"/>
      <c r="R239" s="252"/>
      <c r="S239" s="252"/>
      <c r="T239" s="253"/>
      <c r="U239" s="13"/>
      <c r="V239" s="13"/>
      <c r="W239" s="13"/>
      <c r="X239" s="13"/>
      <c r="Y239" s="13"/>
      <c r="Z239" s="13"/>
      <c r="AA239" s="13"/>
      <c r="AB239" s="13"/>
      <c r="AC239" s="13"/>
      <c r="AD239" s="13"/>
      <c r="AE239" s="13"/>
      <c r="AT239" s="254" t="s">
        <v>140</v>
      </c>
      <c r="AU239" s="254" t="s">
        <v>86</v>
      </c>
      <c r="AV239" s="13" t="s">
        <v>86</v>
      </c>
      <c r="AW239" s="13" t="s">
        <v>32</v>
      </c>
      <c r="AX239" s="13" t="s">
        <v>76</v>
      </c>
      <c r="AY239" s="254" t="s">
        <v>129</v>
      </c>
    </row>
    <row r="240" s="14" customFormat="1">
      <c r="A240" s="14"/>
      <c r="B240" s="255"/>
      <c r="C240" s="256"/>
      <c r="D240" s="239" t="s">
        <v>140</v>
      </c>
      <c r="E240" s="257" t="s">
        <v>1</v>
      </c>
      <c r="F240" s="258" t="s">
        <v>309</v>
      </c>
      <c r="G240" s="256"/>
      <c r="H240" s="259">
        <v>68</v>
      </c>
      <c r="I240" s="260"/>
      <c r="J240" s="256"/>
      <c r="K240" s="256"/>
      <c r="L240" s="261"/>
      <c r="M240" s="262"/>
      <c r="N240" s="263"/>
      <c r="O240" s="263"/>
      <c r="P240" s="263"/>
      <c r="Q240" s="263"/>
      <c r="R240" s="263"/>
      <c r="S240" s="263"/>
      <c r="T240" s="264"/>
      <c r="U240" s="14"/>
      <c r="V240" s="14"/>
      <c r="W240" s="14"/>
      <c r="X240" s="14"/>
      <c r="Y240" s="14"/>
      <c r="Z240" s="14"/>
      <c r="AA240" s="14"/>
      <c r="AB240" s="14"/>
      <c r="AC240" s="14"/>
      <c r="AD240" s="14"/>
      <c r="AE240" s="14"/>
      <c r="AT240" s="265" t="s">
        <v>140</v>
      </c>
      <c r="AU240" s="265" t="s">
        <v>86</v>
      </c>
      <c r="AV240" s="14" t="s">
        <v>149</v>
      </c>
      <c r="AW240" s="14" t="s">
        <v>32</v>
      </c>
      <c r="AX240" s="14" t="s">
        <v>76</v>
      </c>
      <c r="AY240" s="265" t="s">
        <v>129</v>
      </c>
    </row>
    <row r="241" s="13" customFormat="1">
      <c r="A241" s="13"/>
      <c r="B241" s="244"/>
      <c r="C241" s="245"/>
      <c r="D241" s="239" t="s">
        <v>140</v>
      </c>
      <c r="E241" s="246" t="s">
        <v>1</v>
      </c>
      <c r="F241" s="247" t="s">
        <v>310</v>
      </c>
      <c r="G241" s="245"/>
      <c r="H241" s="248">
        <v>153.5</v>
      </c>
      <c r="I241" s="249"/>
      <c r="J241" s="245"/>
      <c r="K241" s="245"/>
      <c r="L241" s="250"/>
      <c r="M241" s="251"/>
      <c r="N241" s="252"/>
      <c r="O241" s="252"/>
      <c r="P241" s="252"/>
      <c r="Q241" s="252"/>
      <c r="R241" s="252"/>
      <c r="S241" s="252"/>
      <c r="T241" s="253"/>
      <c r="U241" s="13"/>
      <c r="V241" s="13"/>
      <c r="W241" s="13"/>
      <c r="X241" s="13"/>
      <c r="Y241" s="13"/>
      <c r="Z241" s="13"/>
      <c r="AA241" s="13"/>
      <c r="AB241" s="13"/>
      <c r="AC241" s="13"/>
      <c r="AD241" s="13"/>
      <c r="AE241" s="13"/>
      <c r="AT241" s="254" t="s">
        <v>140</v>
      </c>
      <c r="AU241" s="254" t="s">
        <v>86</v>
      </c>
      <c r="AV241" s="13" t="s">
        <v>86</v>
      </c>
      <c r="AW241" s="13" t="s">
        <v>32</v>
      </c>
      <c r="AX241" s="13" t="s">
        <v>76</v>
      </c>
      <c r="AY241" s="254" t="s">
        <v>129</v>
      </c>
    </row>
    <row r="242" s="14" customFormat="1">
      <c r="A242" s="14"/>
      <c r="B242" s="255"/>
      <c r="C242" s="256"/>
      <c r="D242" s="239" t="s">
        <v>140</v>
      </c>
      <c r="E242" s="257" t="s">
        <v>1</v>
      </c>
      <c r="F242" s="258" t="s">
        <v>311</v>
      </c>
      <c r="G242" s="256"/>
      <c r="H242" s="259">
        <v>153.5</v>
      </c>
      <c r="I242" s="260"/>
      <c r="J242" s="256"/>
      <c r="K242" s="256"/>
      <c r="L242" s="261"/>
      <c r="M242" s="262"/>
      <c r="N242" s="263"/>
      <c r="O242" s="263"/>
      <c r="P242" s="263"/>
      <c r="Q242" s="263"/>
      <c r="R242" s="263"/>
      <c r="S242" s="263"/>
      <c r="T242" s="264"/>
      <c r="U242" s="14"/>
      <c r="V242" s="14"/>
      <c r="W242" s="14"/>
      <c r="X242" s="14"/>
      <c r="Y242" s="14"/>
      <c r="Z242" s="14"/>
      <c r="AA242" s="14"/>
      <c r="AB242" s="14"/>
      <c r="AC242" s="14"/>
      <c r="AD242" s="14"/>
      <c r="AE242" s="14"/>
      <c r="AT242" s="265" t="s">
        <v>140</v>
      </c>
      <c r="AU242" s="265" t="s">
        <v>86</v>
      </c>
      <c r="AV242" s="14" t="s">
        <v>149</v>
      </c>
      <c r="AW242" s="14" t="s">
        <v>32</v>
      </c>
      <c r="AX242" s="14" t="s">
        <v>76</v>
      </c>
      <c r="AY242" s="265" t="s">
        <v>129</v>
      </c>
    </row>
    <row r="243" s="15" customFormat="1">
      <c r="A243" s="15"/>
      <c r="B243" s="266"/>
      <c r="C243" s="267"/>
      <c r="D243" s="239" t="s">
        <v>140</v>
      </c>
      <c r="E243" s="268" t="s">
        <v>1</v>
      </c>
      <c r="F243" s="269" t="s">
        <v>205</v>
      </c>
      <c r="G243" s="267"/>
      <c r="H243" s="270">
        <v>301.5</v>
      </c>
      <c r="I243" s="271"/>
      <c r="J243" s="267"/>
      <c r="K243" s="267"/>
      <c r="L243" s="272"/>
      <c r="M243" s="273"/>
      <c r="N243" s="274"/>
      <c r="O243" s="274"/>
      <c r="P243" s="274"/>
      <c r="Q243" s="274"/>
      <c r="R243" s="274"/>
      <c r="S243" s="274"/>
      <c r="T243" s="275"/>
      <c r="U243" s="15"/>
      <c r="V243" s="15"/>
      <c r="W243" s="15"/>
      <c r="X243" s="15"/>
      <c r="Y243" s="15"/>
      <c r="Z243" s="15"/>
      <c r="AA243" s="15"/>
      <c r="AB243" s="15"/>
      <c r="AC243" s="15"/>
      <c r="AD243" s="15"/>
      <c r="AE243" s="15"/>
      <c r="AT243" s="276" t="s">
        <v>140</v>
      </c>
      <c r="AU243" s="276" t="s">
        <v>86</v>
      </c>
      <c r="AV243" s="15" t="s">
        <v>136</v>
      </c>
      <c r="AW243" s="15" t="s">
        <v>32</v>
      </c>
      <c r="AX243" s="15" t="s">
        <v>84</v>
      </c>
      <c r="AY243" s="276" t="s">
        <v>129</v>
      </c>
    </row>
    <row r="244" s="12" customFormat="1" ht="22.8" customHeight="1">
      <c r="A244" s="12"/>
      <c r="B244" s="210"/>
      <c r="C244" s="211"/>
      <c r="D244" s="212" t="s">
        <v>75</v>
      </c>
      <c r="E244" s="224" t="s">
        <v>190</v>
      </c>
      <c r="F244" s="224" t="s">
        <v>312</v>
      </c>
      <c r="G244" s="211"/>
      <c r="H244" s="211"/>
      <c r="I244" s="214"/>
      <c r="J244" s="225">
        <f>BK244</f>
        <v>0</v>
      </c>
      <c r="K244" s="211"/>
      <c r="L244" s="216"/>
      <c r="M244" s="217"/>
      <c r="N244" s="218"/>
      <c r="O244" s="218"/>
      <c r="P244" s="219">
        <f>P245</f>
        <v>0</v>
      </c>
      <c r="Q244" s="218"/>
      <c r="R244" s="219">
        <f>R245</f>
        <v>0</v>
      </c>
      <c r="S244" s="218"/>
      <c r="T244" s="220">
        <f>T245</f>
        <v>0</v>
      </c>
      <c r="U244" s="12"/>
      <c r="V244" s="12"/>
      <c r="W244" s="12"/>
      <c r="X244" s="12"/>
      <c r="Y244" s="12"/>
      <c r="Z244" s="12"/>
      <c r="AA244" s="12"/>
      <c r="AB244" s="12"/>
      <c r="AC244" s="12"/>
      <c r="AD244" s="12"/>
      <c r="AE244" s="12"/>
      <c r="AR244" s="221" t="s">
        <v>84</v>
      </c>
      <c r="AT244" s="222" t="s">
        <v>75</v>
      </c>
      <c r="AU244" s="222" t="s">
        <v>84</v>
      </c>
      <c r="AY244" s="221" t="s">
        <v>129</v>
      </c>
      <c r="BK244" s="223">
        <f>BK245</f>
        <v>0</v>
      </c>
    </row>
    <row r="245" s="12" customFormat="1" ht="20.88" customHeight="1">
      <c r="A245" s="12"/>
      <c r="B245" s="210"/>
      <c r="C245" s="211"/>
      <c r="D245" s="212" t="s">
        <v>75</v>
      </c>
      <c r="E245" s="224" t="s">
        <v>313</v>
      </c>
      <c r="F245" s="224" t="s">
        <v>314</v>
      </c>
      <c r="G245" s="211"/>
      <c r="H245" s="211"/>
      <c r="I245" s="214"/>
      <c r="J245" s="225">
        <f>BK245</f>
        <v>0</v>
      </c>
      <c r="K245" s="211"/>
      <c r="L245" s="216"/>
      <c r="M245" s="217"/>
      <c r="N245" s="218"/>
      <c r="O245" s="218"/>
      <c r="P245" s="219">
        <f>SUM(P246:P265)</f>
        <v>0</v>
      </c>
      <c r="Q245" s="218"/>
      <c r="R245" s="219">
        <f>SUM(R246:R265)</f>
        <v>0</v>
      </c>
      <c r="S245" s="218"/>
      <c r="T245" s="220">
        <f>SUM(T246:T265)</f>
        <v>0</v>
      </c>
      <c r="U245" s="12"/>
      <c r="V245" s="12"/>
      <c r="W245" s="12"/>
      <c r="X245" s="12"/>
      <c r="Y245" s="12"/>
      <c r="Z245" s="12"/>
      <c r="AA245" s="12"/>
      <c r="AB245" s="12"/>
      <c r="AC245" s="12"/>
      <c r="AD245" s="12"/>
      <c r="AE245" s="12"/>
      <c r="AR245" s="221" t="s">
        <v>84</v>
      </c>
      <c r="AT245" s="222" t="s">
        <v>75</v>
      </c>
      <c r="AU245" s="222" t="s">
        <v>86</v>
      </c>
      <c r="AY245" s="221" t="s">
        <v>129</v>
      </c>
      <c r="BK245" s="223">
        <f>SUM(BK246:BK265)</f>
        <v>0</v>
      </c>
    </row>
    <row r="246" s="2" customFormat="1" ht="24.15" customHeight="1">
      <c r="A246" s="38"/>
      <c r="B246" s="39"/>
      <c r="C246" s="226" t="s">
        <v>315</v>
      </c>
      <c r="D246" s="226" t="s">
        <v>131</v>
      </c>
      <c r="E246" s="227" t="s">
        <v>316</v>
      </c>
      <c r="F246" s="228" t="s">
        <v>317</v>
      </c>
      <c r="G246" s="229" t="s">
        <v>318</v>
      </c>
      <c r="H246" s="230">
        <v>150</v>
      </c>
      <c r="I246" s="231"/>
      <c r="J246" s="232">
        <f>ROUND(I246*H246,2)</f>
        <v>0</v>
      </c>
      <c r="K246" s="228" t="s">
        <v>1</v>
      </c>
      <c r="L246" s="44"/>
      <c r="M246" s="233" t="s">
        <v>1</v>
      </c>
      <c r="N246" s="234" t="s">
        <v>41</v>
      </c>
      <c r="O246" s="91"/>
      <c r="P246" s="235">
        <f>O246*H246</f>
        <v>0</v>
      </c>
      <c r="Q246" s="235">
        <v>0</v>
      </c>
      <c r="R246" s="235">
        <f>Q246*H246</f>
        <v>0</v>
      </c>
      <c r="S246" s="235">
        <v>0</v>
      </c>
      <c r="T246" s="236">
        <f>S246*H246</f>
        <v>0</v>
      </c>
      <c r="U246" s="38"/>
      <c r="V246" s="38"/>
      <c r="W246" s="38"/>
      <c r="X246" s="38"/>
      <c r="Y246" s="38"/>
      <c r="Z246" s="38"/>
      <c r="AA246" s="38"/>
      <c r="AB246" s="38"/>
      <c r="AC246" s="38"/>
      <c r="AD246" s="38"/>
      <c r="AE246" s="38"/>
      <c r="AR246" s="237" t="s">
        <v>136</v>
      </c>
      <c r="AT246" s="237" t="s">
        <v>131</v>
      </c>
      <c r="AU246" s="237" t="s">
        <v>149</v>
      </c>
      <c r="AY246" s="17" t="s">
        <v>129</v>
      </c>
      <c r="BE246" s="238">
        <f>IF(N246="základní",J246,0)</f>
        <v>0</v>
      </c>
      <c r="BF246" s="238">
        <f>IF(N246="snížená",J246,0)</f>
        <v>0</v>
      </c>
      <c r="BG246" s="238">
        <f>IF(N246="zákl. přenesená",J246,0)</f>
        <v>0</v>
      </c>
      <c r="BH246" s="238">
        <f>IF(N246="sníž. přenesená",J246,0)</f>
        <v>0</v>
      </c>
      <c r="BI246" s="238">
        <f>IF(N246="nulová",J246,0)</f>
        <v>0</v>
      </c>
      <c r="BJ246" s="17" t="s">
        <v>84</v>
      </c>
      <c r="BK246" s="238">
        <f>ROUND(I246*H246,2)</f>
        <v>0</v>
      </c>
      <c r="BL246" s="17" t="s">
        <v>136</v>
      </c>
      <c r="BM246" s="237" t="s">
        <v>319</v>
      </c>
    </row>
    <row r="247" s="2" customFormat="1">
      <c r="A247" s="38"/>
      <c r="B247" s="39"/>
      <c r="C247" s="40"/>
      <c r="D247" s="239" t="s">
        <v>138</v>
      </c>
      <c r="E247" s="40"/>
      <c r="F247" s="240" t="s">
        <v>320</v>
      </c>
      <c r="G247" s="40"/>
      <c r="H247" s="40"/>
      <c r="I247" s="241"/>
      <c r="J247" s="40"/>
      <c r="K247" s="40"/>
      <c r="L247" s="44"/>
      <c r="M247" s="242"/>
      <c r="N247" s="243"/>
      <c r="O247" s="91"/>
      <c r="P247" s="91"/>
      <c r="Q247" s="91"/>
      <c r="R247" s="91"/>
      <c r="S247" s="91"/>
      <c r="T247" s="92"/>
      <c r="U247" s="38"/>
      <c r="V247" s="38"/>
      <c r="W247" s="38"/>
      <c r="X247" s="38"/>
      <c r="Y247" s="38"/>
      <c r="Z247" s="38"/>
      <c r="AA247" s="38"/>
      <c r="AB247" s="38"/>
      <c r="AC247" s="38"/>
      <c r="AD247" s="38"/>
      <c r="AE247" s="38"/>
      <c r="AT247" s="17" t="s">
        <v>138</v>
      </c>
      <c r="AU247" s="17" t="s">
        <v>149</v>
      </c>
    </row>
    <row r="248" s="13" customFormat="1">
      <c r="A248" s="13"/>
      <c r="B248" s="244"/>
      <c r="C248" s="245"/>
      <c r="D248" s="239" t="s">
        <v>140</v>
      </c>
      <c r="E248" s="246" t="s">
        <v>1</v>
      </c>
      <c r="F248" s="247" t="s">
        <v>321</v>
      </c>
      <c r="G248" s="245"/>
      <c r="H248" s="248">
        <v>150</v>
      </c>
      <c r="I248" s="249"/>
      <c r="J248" s="245"/>
      <c r="K248" s="245"/>
      <c r="L248" s="250"/>
      <c r="M248" s="251"/>
      <c r="N248" s="252"/>
      <c r="O248" s="252"/>
      <c r="P248" s="252"/>
      <c r="Q248" s="252"/>
      <c r="R248" s="252"/>
      <c r="S248" s="252"/>
      <c r="T248" s="253"/>
      <c r="U248" s="13"/>
      <c r="V248" s="13"/>
      <c r="W248" s="13"/>
      <c r="X248" s="13"/>
      <c r="Y248" s="13"/>
      <c r="Z248" s="13"/>
      <c r="AA248" s="13"/>
      <c r="AB248" s="13"/>
      <c r="AC248" s="13"/>
      <c r="AD248" s="13"/>
      <c r="AE248" s="13"/>
      <c r="AT248" s="254" t="s">
        <v>140</v>
      </c>
      <c r="AU248" s="254" t="s">
        <v>149</v>
      </c>
      <c r="AV248" s="13" t="s">
        <v>86</v>
      </c>
      <c r="AW248" s="13" t="s">
        <v>32</v>
      </c>
      <c r="AX248" s="13" t="s">
        <v>76</v>
      </c>
      <c r="AY248" s="254" t="s">
        <v>129</v>
      </c>
    </row>
    <row r="249" s="15" customFormat="1">
      <c r="A249" s="15"/>
      <c r="B249" s="266"/>
      <c r="C249" s="267"/>
      <c r="D249" s="239" t="s">
        <v>140</v>
      </c>
      <c r="E249" s="268" t="s">
        <v>1</v>
      </c>
      <c r="F249" s="269" t="s">
        <v>205</v>
      </c>
      <c r="G249" s="267"/>
      <c r="H249" s="270">
        <v>150</v>
      </c>
      <c r="I249" s="271"/>
      <c r="J249" s="267"/>
      <c r="K249" s="267"/>
      <c r="L249" s="272"/>
      <c r="M249" s="273"/>
      <c r="N249" s="274"/>
      <c r="O249" s="274"/>
      <c r="P249" s="274"/>
      <c r="Q249" s="274"/>
      <c r="R249" s="274"/>
      <c r="S249" s="274"/>
      <c r="T249" s="275"/>
      <c r="U249" s="15"/>
      <c r="V249" s="15"/>
      <c r="W249" s="15"/>
      <c r="X249" s="15"/>
      <c r="Y249" s="15"/>
      <c r="Z249" s="15"/>
      <c r="AA249" s="15"/>
      <c r="AB249" s="15"/>
      <c r="AC249" s="15"/>
      <c r="AD249" s="15"/>
      <c r="AE249" s="15"/>
      <c r="AT249" s="276" t="s">
        <v>140</v>
      </c>
      <c r="AU249" s="276" t="s">
        <v>149</v>
      </c>
      <c r="AV249" s="15" t="s">
        <v>136</v>
      </c>
      <c r="AW249" s="15" t="s">
        <v>32</v>
      </c>
      <c r="AX249" s="15" t="s">
        <v>84</v>
      </c>
      <c r="AY249" s="276" t="s">
        <v>129</v>
      </c>
    </row>
    <row r="250" s="2" customFormat="1" ht="24.15" customHeight="1">
      <c r="A250" s="38"/>
      <c r="B250" s="39"/>
      <c r="C250" s="226" t="s">
        <v>322</v>
      </c>
      <c r="D250" s="226" t="s">
        <v>131</v>
      </c>
      <c r="E250" s="227" t="s">
        <v>323</v>
      </c>
      <c r="F250" s="228" t="s">
        <v>324</v>
      </c>
      <c r="G250" s="229" t="s">
        <v>273</v>
      </c>
      <c r="H250" s="230">
        <v>1</v>
      </c>
      <c r="I250" s="231"/>
      <c r="J250" s="232">
        <f>ROUND(I250*H250,2)</f>
        <v>0</v>
      </c>
      <c r="K250" s="228" t="s">
        <v>1</v>
      </c>
      <c r="L250" s="44"/>
      <c r="M250" s="233" t="s">
        <v>1</v>
      </c>
      <c r="N250" s="234" t="s">
        <v>41</v>
      </c>
      <c r="O250" s="91"/>
      <c r="P250" s="235">
        <f>O250*H250</f>
        <v>0</v>
      </c>
      <c r="Q250" s="235">
        <v>0</v>
      </c>
      <c r="R250" s="235">
        <f>Q250*H250</f>
        <v>0</v>
      </c>
      <c r="S250" s="235">
        <v>0</v>
      </c>
      <c r="T250" s="236">
        <f>S250*H250</f>
        <v>0</v>
      </c>
      <c r="U250" s="38"/>
      <c r="V250" s="38"/>
      <c r="W250" s="38"/>
      <c r="X250" s="38"/>
      <c r="Y250" s="38"/>
      <c r="Z250" s="38"/>
      <c r="AA250" s="38"/>
      <c r="AB250" s="38"/>
      <c r="AC250" s="38"/>
      <c r="AD250" s="38"/>
      <c r="AE250" s="38"/>
      <c r="AR250" s="237" t="s">
        <v>136</v>
      </c>
      <c r="AT250" s="237" t="s">
        <v>131</v>
      </c>
      <c r="AU250" s="237" t="s">
        <v>149</v>
      </c>
      <c r="AY250" s="17" t="s">
        <v>129</v>
      </c>
      <c r="BE250" s="238">
        <f>IF(N250="základní",J250,0)</f>
        <v>0</v>
      </c>
      <c r="BF250" s="238">
        <f>IF(N250="snížená",J250,0)</f>
        <v>0</v>
      </c>
      <c r="BG250" s="238">
        <f>IF(N250="zákl. přenesená",J250,0)</f>
        <v>0</v>
      </c>
      <c r="BH250" s="238">
        <f>IF(N250="sníž. přenesená",J250,0)</f>
        <v>0</v>
      </c>
      <c r="BI250" s="238">
        <f>IF(N250="nulová",J250,0)</f>
        <v>0</v>
      </c>
      <c r="BJ250" s="17" t="s">
        <v>84</v>
      </c>
      <c r="BK250" s="238">
        <f>ROUND(I250*H250,2)</f>
        <v>0</v>
      </c>
      <c r="BL250" s="17" t="s">
        <v>136</v>
      </c>
      <c r="BM250" s="237" t="s">
        <v>325</v>
      </c>
    </row>
    <row r="251" s="2" customFormat="1">
      <c r="A251" s="38"/>
      <c r="B251" s="39"/>
      <c r="C251" s="40"/>
      <c r="D251" s="239" t="s">
        <v>138</v>
      </c>
      <c r="E251" s="40"/>
      <c r="F251" s="240" t="s">
        <v>326</v>
      </c>
      <c r="G251" s="40"/>
      <c r="H251" s="40"/>
      <c r="I251" s="241"/>
      <c r="J251" s="40"/>
      <c r="K251" s="40"/>
      <c r="L251" s="44"/>
      <c r="M251" s="242"/>
      <c r="N251" s="243"/>
      <c r="O251" s="91"/>
      <c r="P251" s="91"/>
      <c r="Q251" s="91"/>
      <c r="R251" s="91"/>
      <c r="S251" s="91"/>
      <c r="T251" s="92"/>
      <c r="U251" s="38"/>
      <c r="V251" s="38"/>
      <c r="W251" s="38"/>
      <c r="X251" s="38"/>
      <c r="Y251" s="38"/>
      <c r="Z251" s="38"/>
      <c r="AA251" s="38"/>
      <c r="AB251" s="38"/>
      <c r="AC251" s="38"/>
      <c r="AD251" s="38"/>
      <c r="AE251" s="38"/>
      <c r="AT251" s="17" t="s">
        <v>138</v>
      </c>
      <c r="AU251" s="17" t="s">
        <v>149</v>
      </c>
    </row>
    <row r="252" s="13" customFormat="1">
      <c r="A252" s="13"/>
      <c r="B252" s="244"/>
      <c r="C252" s="245"/>
      <c r="D252" s="239" t="s">
        <v>140</v>
      </c>
      <c r="E252" s="246" t="s">
        <v>1</v>
      </c>
      <c r="F252" s="247" t="s">
        <v>84</v>
      </c>
      <c r="G252" s="245"/>
      <c r="H252" s="248">
        <v>1</v>
      </c>
      <c r="I252" s="249"/>
      <c r="J252" s="245"/>
      <c r="K252" s="245"/>
      <c r="L252" s="250"/>
      <c r="M252" s="251"/>
      <c r="N252" s="252"/>
      <c r="O252" s="252"/>
      <c r="P252" s="252"/>
      <c r="Q252" s="252"/>
      <c r="R252" s="252"/>
      <c r="S252" s="252"/>
      <c r="T252" s="253"/>
      <c r="U252" s="13"/>
      <c r="V252" s="13"/>
      <c r="W252" s="13"/>
      <c r="X252" s="13"/>
      <c r="Y252" s="13"/>
      <c r="Z252" s="13"/>
      <c r="AA252" s="13"/>
      <c r="AB252" s="13"/>
      <c r="AC252" s="13"/>
      <c r="AD252" s="13"/>
      <c r="AE252" s="13"/>
      <c r="AT252" s="254" t="s">
        <v>140</v>
      </c>
      <c r="AU252" s="254" t="s">
        <v>149</v>
      </c>
      <c r="AV252" s="13" t="s">
        <v>86</v>
      </c>
      <c r="AW252" s="13" t="s">
        <v>32</v>
      </c>
      <c r="AX252" s="13" t="s">
        <v>76</v>
      </c>
      <c r="AY252" s="254" t="s">
        <v>129</v>
      </c>
    </row>
    <row r="253" s="15" customFormat="1">
      <c r="A253" s="15"/>
      <c r="B253" s="266"/>
      <c r="C253" s="267"/>
      <c r="D253" s="239" t="s">
        <v>140</v>
      </c>
      <c r="E253" s="268" t="s">
        <v>1</v>
      </c>
      <c r="F253" s="269" t="s">
        <v>205</v>
      </c>
      <c r="G253" s="267"/>
      <c r="H253" s="270">
        <v>1</v>
      </c>
      <c r="I253" s="271"/>
      <c r="J253" s="267"/>
      <c r="K253" s="267"/>
      <c r="L253" s="272"/>
      <c r="M253" s="273"/>
      <c r="N253" s="274"/>
      <c r="O253" s="274"/>
      <c r="P253" s="274"/>
      <c r="Q253" s="274"/>
      <c r="R253" s="274"/>
      <c r="S253" s="274"/>
      <c r="T253" s="275"/>
      <c r="U253" s="15"/>
      <c r="V253" s="15"/>
      <c r="W253" s="15"/>
      <c r="X253" s="15"/>
      <c r="Y253" s="15"/>
      <c r="Z253" s="15"/>
      <c r="AA253" s="15"/>
      <c r="AB253" s="15"/>
      <c r="AC253" s="15"/>
      <c r="AD253" s="15"/>
      <c r="AE253" s="15"/>
      <c r="AT253" s="276" t="s">
        <v>140</v>
      </c>
      <c r="AU253" s="276" t="s">
        <v>149</v>
      </c>
      <c r="AV253" s="15" t="s">
        <v>136</v>
      </c>
      <c r="AW253" s="15" t="s">
        <v>32</v>
      </c>
      <c r="AX253" s="15" t="s">
        <v>84</v>
      </c>
      <c r="AY253" s="276" t="s">
        <v>129</v>
      </c>
    </row>
    <row r="254" s="2" customFormat="1" ht="21.75" customHeight="1">
      <c r="A254" s="38"/>
      <c r="B254" s="39"/>
      <c r="C254" s="226" t="s">
        <v>327</v>
      </c>
      <c r="D254" s="226" t="s">
        <v>131</v>
      </c>
      <c r="E254" s="227" t="s">
        <v>328</v>
      </c>
      <c r="F254" s="228" t="s">
        <v>329</v>
      </c>
      <c r="G254" s="229" t="s">
        <v>273</v>
      </c>
      <c r="H254" s="230">
        <v>1</v>
      </c>
      <c r="I254" s="231"/>
      <c r="J254" s="232">
        <f>ROUND(I254*H254,2)</f>
        <v>0</v>
      </c>
      <c r="K254" s="228" t="s">
        <v>1</v>
      </c>
      <c r="L254" s="44"/>
      <c r="M254" s="233" t="s">
        <v>1</v>
      </c>
      <c r="N254" s="234" t="s">
        <v>41</v>
      </c>
      <c r="O254" s="91"/>
      <c r="P254" s="235">
        <f>O254*H254</f>
        <v>0</v>
      </c>
      <c r="Q254" s="235">
        <v>0</v>
      </c>
      <c r="R254" s="235">
        <f>Q254*H254</f>
        <v>0</v>
      </c>
      <c r="S254" s="235">
        <v>0</v>
      </c>
      <c r="T254" s="236">
        <f>S254*H254</f>
        <v>0</v>
      </c>
      <c r="U254" s="38"/>
      <c r="V254" s="38"/>
      <c r="W254" s="38"/>
      <c r="X254" s="38"/>
      <c r="Y254" s="38"/>
      <c r="Z254" s="38"/>
      <c r="AA254" s="38"/>
      <c r="AB254" s="38"/>
      <c r="AC254" s="38"/>
      <c r="AD254" s="38"/>
      <c r="AE254" s="38"/>
      <c r="AR254" s="237" t="s">
        <v>136</v>
      </c>
      <c r="AT254" s="237" t="s">
        <v>131</v>
      </c>
      <c r="AU254" s="237" t="s">
        <v>149</v>
      </c>
      <c r="AY254" s="17" t="s">
        <v>129</v>
      </c>
      <c r="BE254" s="238">
        <f>IF(N254="základní",J254,0)</f>
        <v>0</v>
      </c>
      <c r="BF254" s="238">
        <f>IF(N254="snížená",J254,0)</f>
        <v>0</v>
      </c>
      <c r="BG254" s="238">
        <f>IF(N254="zákl. přenesená",J254,0)</f>
        <v>0</v>
      </c>
      <c r="BH254" s="238">
        <f>IF(N254="sníž. přenesená",J254,0)</f>
        <v>0</v>
      </c>
      <c r="BI254" s="238">
        <f>IF(N254="nulová",J254,0)</f>
        <v>0</v>
      </c>
      <c r="BJ254" s="17" t="s">
        <v>84</v>
      </c>
      <c r="BK254" s="238">
        <f>ROUND(I254*H254,2)</f>
        <v>0</v>
      </c>
      <c r="BL254" s="17" t="s">
        <v>136</v>
      </c>
      <c r="BM254" s="237" t="s">
        <v>330</v>
      </c>
    </row>
    <row r="255" s="2" customFormat="1">
      <c r="A255" s="38"/>
      <c r="B255" s="39"/>
      <c r="C255" s="40"/>
      <c r="D255" s="239" t="s">
        <v>138</v>
      </c>
      <c r="E255" s="40"/>
      <c r="F255" s="240" t="s">
        <v>331</v>
      </c>
      <c r="G255" s="40"/>
      <c r="H255" s="40"/>
      <c r="I255" s="241"/>
      <c r="J255" s="40"/>
      <c r="K255" s="40"/>
      <c r="L255" s="44"/>
      <c r="M255" s="242"/>
      <c r="N255" s="243"/>
      <c r="O255" s="91"/>
      <c r="P255" s="91"/>
      <c r="Q255" s="91"/>
      <c r="R255" s="91"/>
      <c r="S255" s="91"/>
      <c r="T255" s="92"/>
      <c r="U255" s="38"/>
      <c r="V255" s="38"/>
      <c r="W255" s="38"/>
      <c r="X255" s="38"/>
      <c r="Y255" s="38"/>
      <c r="Z255" s="38"/>
      <c r="AA255" s="38"/>
      <c r="AB255" s="38"/>
      <c r="AC255" s="38"/>
      <c r="AD255" s="38"/>
      <c r="AE255" s="38"/>
      <c r="AT255" s="17" t="s">
        <v>138</v>
      </c>
      <c r="AU255" s="17" t="s">
        <v>149</v>
      </c>
    </row>
    <row r="256" s="13" customFormat="1">
      <c r="A256" s="13"/>
      <c r="B256" s="244"/>
      <c r="C256" s="245"/>
      <c r="D256" s="239" t="s">
        <v>140</v>
      </c>
      <c r="E256" s="246" t="s">
        <v>1</v>
      </c>
      <c r="F256" s="247" t="s">
        <v>84</v>
      </c>
      <c r="G256" s="245"/>
      <c r="H256" s="248">
        <v>1</v>
      </c>
      <c r="I256" s="249"/>
      <c r="J256" s="245"/>
      <c r="K256" s="245"/>
      <c r="L256" s="250"/>
      <c r="M256" s="251"/>
      <c r="N256" s="252"/>
      <c r="O256" s="252"/>
      <c r="P256" s="252"/>
      <c r="Q256" s="252"/>
      <c r="R256" s="252"/>
      <c r="S256" s="252"/>
      <c r="T256" s="253"/>
      <c r="U256" s="13"/>
      <c r="V256" s="13"/>
      <c r="W256" s="13"/>
      <c r="X256" s="13"/>
      <c r="Y256" s="13"/>
      <c r="Z256" s="13"/>
      <c r="AA256" s="13"/>
      <c r="AB256" s="13"/>
      <c r="AC256" s="13"/>
      <c r="AD256" s="13"/>
      <c r="AE256" s="13"/>
      <c r="AT256" s="254" t="s">
        <v>140</v>
      </c>
      <c r="AU256" s="254" t="s">
        <v>149</v>
      </c>
      <c r="AV256" s="13" t="s">
        <v>86</v>
      </c>
      <c r="AW256" s="13" t="s">
        <v>32</v>
      </c>
      <c r="AX256" s="13" t="s">
        <v>76</v>
      </c>
      <c r="AY256" s="254" t="s">
        <v>129</v>
      </c>
    </row>
    <row r="257" s="15" customFormat="1">
      <c r="A257" s="15"/>
      <c r="B257" s="266"/>
      <c r="C257" s="267"/>
      <c r="D257" s="239" t="s">
        <v>140</v>
      </c>
      <c r="E257" s="268" t="s">
        <v>1</v>
      </c>
      <c r="F257" s="269" t="s">
        <v>205</v>
      </c>
      <c r="G257" s="267"/>
      <c r="H257" s="270">
        <v>1</v>
      </c>
      <c r="I257" s="271"/>
      <c r="J257" s="267"/>
      <c r="K257" s="267"/>
      <c r="L257" s="272"/>
      <c r="M257" s="273"/>
      <c r="N257" s="274"/>
      <c r="O257" s="274"/>
      <c r="P257" s="274"/>
      <c r="Q257" s="274"/>
      <c r="R257" s="274"/>
      <c r="S257" s="274"/>
      <c r="T257" s="275"/>
      <c r="U257" s="15"/>
      <c r="V257" s="15"/>
      <c r="W257" s="15"/>
      <c r="X257" s="15"/>
      <c r="Y257" s="15"/>
      <c r="Z257" s="15"/>
      <c r="AA257" s="15"/>
      <c r="AB257" s="15"/>
      <c r="AC257" s="15"/>
      <c r="AD257" s="15"/>
      <c r="AE257" s="15"/>
      <c r="AT257" s="276" t="s">
        <v>140</v>
      </c>
      <c r="AU257" s="276" t="s">
        <v>149</v>
      </c>
      <c r="AV257" s="15" t="s">
        <v>136</v>
      </c>
      <c r="AW257" s="15" t="s">
        <v>32</v>
      </c>
      <c r="AX257" s="15" t="s">
        <v>84</v>
      </c>
      <c r="AY257" s="276" t="s">
        <v>129</v>
      </c>
    </row>
    <row r="258" s="2" customFormat="1" ht="24.15" customHeight="1">
      <c r="A258" s="38"/>
      <c r="B258" s="39"/>
      <c r="C258" s="226" t="s">
        <v>332</v>
      </c>
      <c r="D258" s="226" t="s">
        <v>131</v>
      </c>
      <c r="E258" s="227" t="s">
        <v>333</v>
      </c>
      <c r="F258" s="228" t="s">
        <v>334</v>
      </c>
      <c r="G258" s="229" t="s">
        <v>273</v>
      </c>
      <c r="H258" s="230">
        <v>1</v>
      </c>
      <c r="I258" s="231"/>
      <c r="J258" s="232">
        <f>ROUND(I258*H258,2)</f>
        <v>0</v>
      </c>
      <c r="K258" s="228" t="s">
        <v>1</v>
      </c>
      <c r="L258" s="44"/>
      <c r="M258" s="233" t="s">
        <v>1</v>
      </c>
      <c r="N258" s="234" t="s">
        <v>41</v>
      </c>
      <c r="O258" s="91"/>
      <c r="P258" s="235">
        <f>O258*H258</f>
        <v>0</v>
      </c>
      <c r="Q258" s="235">
        <v>0</v>
      </c>
      <c r="R258" s="235">
        <f>Q258*H258</f>
        <v>0</v>
      </c>
      <c r="S258" s="235">
        <v>0</v>
      </c>
      <c r="T258" s="236">
        <f>S258*H258</f>
        <v>0</v>
      </c>
      <c r="U258" s="38"/>
      <c r="V258" s="38"/>
      <c r="W258" s="38"/>
      <c r="X258" s="38"/>
      <c r="Y258" s="38"/>
      <c r="Z258" s="38"/>
      <c r="AA258" s="38"/>
      <c r="AB258" s="38"/>
      <c r="AC258" s="38"/>
      <c r="AD258" s="38"/>
      <c r="AE258" s="38"/>
      <c r="AR258" s="237" t="s">
        <v>136</v>
      </c>
      <c r="AT258" s="237" t="s">
        <v>131</v>
      </c>
      <c r="AU258" s="237" t="s">
        <v>149</v>
      </c>
      <c r="AY258" s="17" t="s">
        <v>129</v>
      </c>
      <c r="BE258" s="238">
        <f>IF(N258="základní",J258,0)</f>
        <v>0</v>
      </c>
      <c r="BF258" s="238">
        <f>IF(N258="snížená",J258,0)</f>
        <v>0</v>
      </c>
      <c r="BG258" s="238">
        <f>IF(N258="zákl. přenesená",J258,0)</f>
        <v>0</v>
      </c>
      <c r="BH258" s="238">
        <f>IF(N258="sníž. přenesená",J258,0)</f>
        <v>0</v>
      </c>
      <c r="BI258" s="238">
        <f>IF(N258="nulová",J258,0)</f>
        <v>0</v>
      </c>
      <c r="BJ258" s="17" t="s">
        <v>84</v>
      </c>
      <c r="BK258" s="238">
        <f>ROUND(I258*H258,2)</f>
        <v>0</v>
      </c>
      <c r="BL258" s="17" t="s">
        <v>136</v>
      </c>
      <c r="BM258" s="237" t="s">
        <v>335</v>
      </c>
    </row>
    <row r="259" s="2" customFormat="1">
      <c r="A259" s="38"/>
      <c r="B259" s="39"/>
      <c r="C259" s="40"/>
      <c r="D259" s="239" t="s">
        <v>138</v>
      </c>
      <c r="E259" s="40"/>
      <c r="F259" s="240" t="s">
        <v>336</v>
      </c>
      <c r="G259" s="40"/>
      <c r="H259" s="40"/>
      <c r="I259" s="241"/>
      <c r="J259" s="40"/>
      <c r="K259" s="40"/>
      <c r="L259" s="44"/>
      <c r="M259" s="242"/>
      <c r="N259" s="243"/>
      <c r="O259" s="91"/>
      <c r="P259" s="91"/>
      <c r="Q259" s="91"/>
      <c r="R259" s="91"/>
      <c r="S259" s="91"/>
      <c r="T259" s="92"/>
      <c r="U259" s="38"/>
      <c r="V259" s="38"/>
      <c r="W259" s="38"/>
      <c r="X259" s="38"/>
      <c r="Y259" s="38"/>
      <c r="Z259" s="38"/>
      <c r="AA259" s="38"/>
      <c r="AB259" s="38"/>
      <c r="AC259" s="38"/>
      <c r="AD259" s="38"/>
      <c r="AE259" s="38"/>
      <c r="AT259" s="17" t="s">
        <v>138</v>
      </c>
      <c r="AU259" s="17" t="s">
        <v>149</v>
      </c>
    </row>
    <row r="260" s="13" customFormat="1">
      <c r="A260" s="13"/>
      <c r="B260" s="244"/>
      <c r="C260" s="245"/>
      <c r="D260" s="239" t="s">
        <v>140</v>
      </c>
      <c r="E260" s="246" t="s">
        <v>1</v>
      </c>
      <c r="F260" s="247" t="s">
        <v>84</v>
      </c>
      <c r="G260" s="245"/>
      <c r="H260" s="248">
        <v>1</v>
      </c>
      <c r="I260" s="249"/>
      <c r="J260" s="245"/>
      <c r="K260" s="245"/>
      <c r="L260" s="250"/>
      <c r="M260" s="251"/>
      <c r="N260" s="252"/>
      <c r="O260" s="252"/>
      <c r="P260" s="252"/>
      <c r="Q260" s="252"/>
      <c r="R260" s="252"/>
      <c r="S260" s="252"/>
      <c r="T260" s="253"/>
      <c r="U260" s="13"/>
      <c r="V260" s="13"/>
      <c r="W260" s="13"/>
      <c r="X260" s="13"/>
      <c r="Y260" s="13"/>
      <c r="Z260" s="13"/>
      <c r="AA260" s="13"/>
      <c r="AB260" s="13"/>
      <c r="AC260" s="13"/>
      <c r="AD260" s="13"/>
      <c r="AE260" s="13"/>
      <c r="AT260" s="254" t="s">
        <v>140</v>
      </c>
      <c r="AU260" s="254" t="s">
        <v>149</v>
      </c>
      <c r="AV260" s="13" t="s">
        <v>86</v>
      </c>
      <c r="AW260" s="13" t="s">
        <v>32</v>
      </c>
      <c r="AX260" s="13" t="s">
        <v>76</v>
      </c>
      <c r="AY260" s="254" t="s">
        <v>129</v>
      </c>
    </row>
    <row r="261" s="15" customFormat="1">
      <c r="A261" s="15"/>
      <c r="B261" s="266"/>
      <c r="C261" s="267"/>
      <c r="D261" s="239" t="s">
        <v>140</v>
      </c>
      <c r="E261" s="268" t="s">
        <v>1</v>
      </c>
      <c r="F261" s="269" t="s">
        <v>205</v>
      </c>
      <c r="G261" s="267"/>
      <c r="H261" s="270">
        <v>1</v>
      </c>
      <c r="I261" s="271"/>
      <c r="J261" s="267"/>
      <c r="K261" s="267"/>
      <c r="L261" s="272"/>
      <c r="M261" s="273"/>
      <c r="N261" s="274"/>
      <c r="O261" s="274"/>
      <c r="P261" s="274"/>
      <c r="Q261" s="274"/>
      <c r="R261" s="274"/>
      <c r="S261" s="274"/>
      <c r="T261" s="275"/>
      <c r="U261" s="15"/>
      <c r="V261" s="15"/>
      <c r="W261" s="15"/>
      <c r="X261" s="15"/>
      <c r="Y261" s="15"/>
      <c r="Z261" s="15"/>
      <c r="AA261" s="15"/>
      <c r="AB261" s="15"/>
      <c r="AC261" s="15"/>
      <c r="AD261" s="15"/>
      <c r="AE261" s="15"/>
      <c r="AT261" s="276" t="s">
        <v>140</v>
      </c>
      <c r="AU261" s="276" t="s">
        <v>149</v>
      </c>
      <c r="AV261" s="15" t="s">
        <v>136</v>
      </c>
      <c r="AW261" s="15" t="s">
        <v>32</v>
      </c>
      <c r="AX261" s="15" t="s">
        <v>84</v>
      </c>
      <c r="AY261" s="276" t="s">
        <v>129</v>
      </c>
    </row>
    <row r="262" s="2" customFormat="1" ht="24.15" customHeight="1">
      <c r="A262" s="38"/>
      <c r="B262" s="39"/>
      <c r="C262" s="226" t="s">
        <v>337</v>
      </c>
      <c r="D262" s="226" t="s">
        <v>131</v>
      </c>
      <c r="E262" s="227" t="s">
        <v>338</v>
      </c>
      <c r="F262" s="228" t="s">
        <v>339</v>
      </c>
      <c r="G262" s="229" t="s">
        <v>273</v>
      </c>
      <c r="H262" s="230">
        <v>1</v>
      </c>
      <c r="I262" s="231"/>
      <c r="J262" s="232">
        <f>ROUND(I262*H262,2)</f>
        <v>0</v>
      </c>
      <c r="K262" s="228" t="s">
        <v>1</v>
      </c>
      <c r="L262" s="44"/>
      <c r="M262" s="233" t="s">
        <v>1</v>
      </c>
      <c r="N262" s="234" t="s">
        <v>41</v>
      </c>
      <c r="O262" s="91"/>
      <c r="P262" s="235">
        <f>O262*H262</f>
        <v>0</v>
      </c>
      <c r="Q262" s="235">
        <v>0</v>
      </c>
      <c r="R262" s="235">
        <f>Q262*H262</f>
        <v>0</v>
      </c>
      <c r="S262" s="235">
        <v>0</v>
      </c>
      <c r="T262" s="236">
        <f>S262*H262</f>
        <v>0</v>
      </c>
      <c r="U262" s="38"/>
      <c r="V262" s="38"/>
      <c r="W262" s="38"/>
      <c r="X262" s="38"/>
      <c r="Y262" s="38"/>
      <c r="Z262" s="38"/>
      <c r="AA262" s="38"/>
      <c r="AB262" s="38"/>
      <c r="AC262" s="38"/>
      <c r="AD262" s="38"/>
      <c r="AE262" s="38"/>
      <c r="AR262" s="237" t="s">
        <v>136</v>
      </c>
      <c r="AT262" s="237" t="s">
        <v>131</v>
      </c>
      <c r="AU262" s="237" t="s">
        <v>149</v>
      </c>
      <c r="AY262" s="17" t="s">
        <v>129</v>
      </c>
      <c r="BE262" s="238">
        <f>IF(N262="základní",J262,0)</f>
        <v>0</v>
      </c>
      <c r="BF262" s="238">
        <f>IF(N262="snížená",J262,0)</f>
        <v>0</v>
      </c>
      <c r="BG262" s="238">
        <f>IF(N262="zákl. přenesená",J262,0)</f>
        <v>0</v>
      </c>
      <c r="BH262" s="238">
        <f>IF(N262="sníž. přenesená",J262,0)</f>
        <v>0</v>
      </c>
      <c r="BI262" s="238">
        <f>IF(N262="nulová",J262,0)</f>
        <v>0</v>
      </c>
      <c r="BJ262" s="17" t="s">
        <v>84</v>
      </c>
      <c r="BK262" s="238">
        <f>ROUND(I262*H262,2)</f>
        <v>0</v>
      </c>
      <c r="BL262" s="17" t="s">
        <v>136</v>
      </c>
      <c r="BM262" s="237" t="s">
        <v>340</v>
      </c>
    </row>
    <row r="263" s="2" customFormat="1">
      <c r="A263" s="38"/>
      <c r="B263" s="39"/>
      <c r="C263" s="40"/>
      <c r="D263" s="239" t="s">
        <v>138</v>
      </c>
      <c r="E263" s="40"/>
      <c r="F263" s="240" t="s">
        <v>341</v>
      </c>
      <c r="G263" s="40"/>
      <c r="H263" s="40"/>
      <c r="I263" s="241"/>
      <c r="J263" s="40"/>
      <c r="K263" s="40"/>
      <c r="L263" s="44"/>
      <c r="M263" s="242"/>
      <c r="N263" s="243"/>
      <c r="O263" s="91"/>
      <c r="P263" s="91"/>
      <c r="Q263" s="91"/>
      <c r="R263" s="91"/>
      <c r="S263" s="91"/>
      <c r="T263" s="92"/>
      <c r="U263" s="38"/>
      <c r="V263" s="38"/>
      <c r="W263" s="38"/>
      <c r="X263" s="38"/>
      <c r="Y263" s="38"/>
      <c r="Z263" s="38"/>
      <c r="AA263" s="38"/>
      <c r="AB263" s="38"/>
      <c r="AC263" s="38"/>
      <c r="AD263" s="38"/>
      <c r="AE263" s="38"/>
      <c r="AT263" s="17" t="s">
        <v>138</v>
      </c>
      <c r="AU263" s="17" t="s">
        <v>149</v>
      </c>
    </row>
    <row r="264" s="13" customFormat="1">
      <c r="A264" s="13"/>
      <c r="B264" s="244"/>
      <c r="C264" s="245"/>
      <c r="D264" s="239" t="s">
        <v>140</v>
      </c>
      <c r="E264" s="246" t="s">
        <v>1</v>
      </c>
      <c r="F264" s="247" t="s">
        <v>84</v>
      </c>
      <c r="G264" s="245"/>
      <c r="H264" s="248">
        <v>1</v>
      </c>
      <c r="I264" s="249"/>
      <c r="J264" s="245"/>
      <c r="K264" s="245"/>
      <c r="L264" s="250"/>
      <c r="M264" s="251"/>
      <c r="N264" s="252"/>
      <c r="O264" s="252"/>
      <c r="P264" s="252"/>
      <c r="Q264" s="252"/>
      <c r="R264" s="252"/>
      <c r="S264" s="252"/>
      <c r="T264" s="253"/>
      <c r="U264" s="13"/>
      <c r="V264" s="13"/>
      <c r="W264" s="13"/>
      <c r="X264" s="13"/>
      <c r="Y264" s="13"/>
      <c r="Z264" s="13"/>
      <c r="AA264" s="13"/>
      <c r="AB264" s="13"/>
      <c r="AC264" s="13"/>
      <c r="AD264" s="13"/>
      <c r="AE264" s="13"/>
      <c r="AT264" s="254" t="s">
        <v>140</v>
      </c>
      <c r="AU264" s="254" t="s">
        <v>149</v>
      </c>
      <c r="AV264" s="13" t="s">
        <v>86</v>
      </c>
      <c r="AW264" s="13" t="s">
        <v>32</v>
      </c>
      <c r="AX264" s="13" t="s">
        <v>76</v>
      </c>
      <c r="AY264" s="254" t="s">
        <v>129</v>
      </c>
    </row>
    <row r="265" s="15" customFormat="1">
      <c r="A265" s="15"/>
      <c r="B265" s="266"/>
      <c r="C265" s="267"/>
      <c r="D265" s="239" t="s">
        <v>140</v>
      </c>
      <c r="E265" s="268" t="s">
        <v>1</v>
      </c>
      <c r="F265" s="269" t="s">
        <v>205</v>
      </c>
      <c r="G265" s="267"/>
      <c r="H265" s="270">
        <v>1</v>
      </c>
      <c r="I265" s="271"/>
      <c r="J265" s="267"/>
      <c r="K265" s="267"/>
      <c r="L265" s="272"/>
      <c r="M265" s="273"/>
      <c r="N265" s="274"/>
      <c r="O265" s="274"/>
      <c r="P265" s="274"/>
      <c r="Q265" s="274"/>
      <c r="R265" s="274"/>
      <c r="S265" s="274"/>
      <c r="T265" s="275"/>
      <c r="U265" s="15"/>
      <c r="V265" s="15"/>
      <c r="W265" s="15"/>
      <c r="X265" s="15"/>
      <c r="Y265" s="15"/>
      <c r="Z265" s="15"/>
      <c r="AA265" s="15"/>
      <c r="AB265" s="15"/>
      <c r="AC265" s="15"/>
      <c r="AD265" s="15"/>
      <c r="AE265" s="15"/>
      <c r="AT265" s="276" t="s">
        <v>140</v>
      </c>
      <c r="AU265" s="276" t="s">
        <v>149</v>
      </c>
      <c r="AV265" s="15" t="s">
        <v>136</v>
      </c>
      <c r="AW265" s="15" t="s">
        <v>32</v>
      </c>
      <c r="AX265" s="15" t="s">
        <v>84</v>
      </c>
      <c r="AY265" s="276" t="s">
        <v>129</v>
      </c>
    </row>
    <row r="266" s="12" customFormat="1" ht="22.8" customHeight="1">
      <c r="A266" s="12"/>
      <c r="B266" s="210"/>
      <c r="C266" s="211"/>
      <c r="D266" s="212" t="s">
        <v>75</v>
      </c>
      <c r="E266" s="224" t="s">
        <v>342</v>
      </c>
      <c r="F266" s="224" t="s">
        <v>343</v>
      </c>
      <c r="G266" s="211"/>
      <c r="H266" s="211"/>
      <c r="I266" s="214"/>
      <c r="J266" s="225">
        <f>BK266</f>
        <v>0</v>
      </c>
      <c r="K266" s="211"/>
      <c r="L266" s="216"/>
      <c r="M266" s="217"/>
      <c r="N266" s="218"/>
      <c r="O266" s="218"/>
      <c r="P266" s="219">
        <f>SUM(P267:P274)</f>
        <v>0</v>
      </c>
      <c r="Q266" s="218"/>
      <c r="R266" s="219">
        <f>SUM(R267:R274)</f>
        <v>0</v>
      </c>
      <c r="S266" s="218"/>
      <c r="T266" s="220">
        <f>SUM(T267:T274)</f>
        <v>0</v>
      </c>
      <c r="U266" s="12"/>
      <c r="V266" s="12"/>
      <c r="W266" s="12"/>
      <c r="X266" s="12"/>
      <c r="Y266" s="12"/>
      <c r="Z266" s="12"/>
      <c r="AA266" s="12"/>
      <c r="AB266" s="12"/>
      <c r="AC266" s="12"/>
      <c r="AD266" s="12"/>
      <c r="AE266" s="12"/>
      <c r="AR266" s="221" t="s">
        <v>84</v>
      </c>
      <c r="AT266" s="222" t="s">
        <v>75</v>
      </c>
      <c r="AU266" s="222" t="s">
        <v>84</v>
      </c>
      <c r="AY266" s="221" t="s">
        <v>129</v>
      </c>
      <c r="BK266" s="223">
        <f>SUM(BK267:BK274)</f>
        <v>0</v>
      </c>
    </row>
    <row r="267" s="2" customFormat="1" ht="24.15" customHeight="1">
      <c r="A267" s="38"/>
      <c r="B267" s="39"/>
      <c r="C267" s="226" t="s">
        <v>344</v>
      </c>
      <c r="D267" s="226" t="s">
        <v>131</v>
      </c>
      <c r="E267" s="227" t="s">
        <v>345</v>
      </c>
      <c r="F267" s="228" t="s">
        <v>346</v>
      </c>
      <c r="G267" s="229" t="s">
        <v>347</v>
      </c>
      <c r="H267" s="230">
        <v>2429.6999999999998</v>
      </c>
      <c r="I267" s="231"/>
      <c r="J267" s="232">
        <f>ROUND(I267*H267,2)</f>
        <v>0</v>
      </c>
      <c r="K267" s="228" t="s">
        <v>1</v>
      </c>
      <c r="L267" s="44"/>
      <c r="M267" s="233" t="s">
        <v>1</v>
      </c>
      <c r="N267" s="234" t="s">
        <v>41</v>
      </c>
      <c r="O267" s="91"/>
      <c r="P267" s="235">
        <f>O267*H267</f>
        <v>0</v>
      </c>
      <c r="Q267" s="235">
        <v>0</v>
      </c>
      <c r="R267" s="235">
        <f>Q267*H267</f>
        <v>0</v>
      </c>
      <c r="S267" s="235">
        <v>0</v>
      </c>
      <c r="T267" s="236">
        <f>S267*H267</f>
        <v>0</v>
      </c>
      <c r="U267" s="38"/>
      <c r="V267" s="38"/>
      <c r="W267" s="38"/>
      <c r="X267" s="38"/>
      <c r="Y267" s="38"/>
      <c r="Z267" s="38"/>
      <c r="AA267" s="38"/>
      <c r="AB267" s="38"/>
      <c r="AC267" s="38"/>
      <c r="AD267" s="38"/>
      <c r="AE267" s="38"/>
      <c r="AR267" s="237" t="s">
        <v>136</v>
      </c>
      <c r="AT267" s="237" t="s">
        <v>131</v>
      </c>
      <c r="AU267" s="237" t="s">
        <v>86</v>
      </c>
      <c r="AY267" s="17" t="s">
        <v>129</v>
      </c>
      <c r="BE267" s="238">
        <f>IF(N267="základní",J267,0)</f>
        <v>0</v>
      </c>
      <c r="BF267" s="238">
        <f>IF(N267="snížená",J267,0)</f>
        <v>0</v>
      </c>
      <c r="BG267" s="238">
        <f>IF(N267="zákl. přenesená",J267,0)</f>
        <v>0</v>
      </c>
      <c r="BH267" s="238">
        <f>IF(N267="sníž. přenesená",J267,0)</f>
        <v>0</v>
      </c>
      <c r="BI267" s="238">
        <f>IF(N267="nulová",J267,0)</f>
        <v>0</v>
      </c>
      <c r="BJ267" s="17" t="s">
        <v>84</v>
      </c>
      <c r="BK267" s="238">
        <f>ROUND(I267*H267,2)</f>
        <v>0</v>
      </c>
      <c r="BL267" s="17" t="s">
        <v>136</v>
      </c>
      <c r="BM267" s="237" t="s">
        <v>348</v>
      </c>
    </row>
    <row r="268" s="2" customFormat="1">
      <c r="A268" s="38"/>
      <c r="B268" s="39"/>
      <c r="C268" s="40"/>
      <c r="D268" s="239" t="s">
        <v>138</v>
      </c>
      <c r="E268" s="40"/>
      <c r="F268" s="240" t="s">
        <v>349</v>
      </c>
      <c r="G268" s="40"/>
      <c r="H268" s="40"/>
      <c r="I268" s="241"/>
      <c r="J268" s="40"/>
      <c r="K268" s="40"/>
      <c r="L268" s="44"/>
      <c r="M268" s="242"/>
      <c r="N268" s="243"/>
      <c r="O268" s="91"/>
      <c r="P268" s="91"/>
      <c r="Q268" s="91"/>
      <c r="R268" s="91"/>
      <c r="S268" s="91"/>
      <c r="T268" s="92"/>
      <c r="U268" s="38"/>
      <c r="V268" s="38"/>
      <c r="W268" s="38"/>
      <c r="X268" s="38"/>
      <c r="Y268" s="38"/>
      <c r="Z268" s="38"/>
      <c r="AA268" s="38"/>
      <c r="AB268" s="38"/>
      <c r="AC268" s="38"/>
      <c r="AD268" s="38"/>
      <c r="AE268" s="38"/>
      <c r="AT268" s="17" t="s">
        <v>138</v>
      </c>
      <c r="AU268" s="17" t="s">
        <v>86</v>
      </c>
    </row>
    <row r="269" s="13" customFormat="1">
      <c r="A269" s="13"/>
      <c r="B269" s="244"/>
      <c r="C269" s="245"/>
      <c r="D269" s="239" t="s">
        <v>140</v>
      </c>
      <c r="E269" s="246" t="s">
        <v>1</v>
      </c>
      <c r="F269" s="247" t="s">
        <v>350</v>
      </c>
      <c r="G269" s="245"/>
      <c r="H269" s="248">
        <v>2429.6999999999998</v>
      </c>
      <c r="I269" s="249"/>
      <c r="J269" s="245"/>
      <c r="K269" s="245"/>
      <c r="L269" s="250"/>
      <c r="M269" s="251"/>
      <c r="N269" s="252"/>
      <c r="O269" s="252"/>
      <c r="P269" s="252"/>
      <c r="Q269" s="252"/>
      <c r="R269" s="252"/>
      <c r="S269" s="252"/>
      <c r="T269" s="253"/>
      <c r="U269" s="13"/>
      <c r="V269" s="13"/>
      <c r="W269" s="13"/>
      <c r="X269" s="13"/>
      <c r="Y269" s="13"/>
      <c r="Z269" s="13"/>
      <c r="AA269" s="13"/>
      <c r="AB269" s="13"/>
      <c r="AC269" s="13"/>
      <c r="AD269" s="13"/>
      <c r="AE269" s="13"/>
      <c r="AT269" s="254" t="s">
        <v>140</v>
      </c>
      <c r="AU269" s="254" t="s">
        <v>86</v>
      </c>
      <c r="AV269" s="13" t="s">
        <v>86</v>
      </c>
      <c r="AW269" s="13" t="s">
        <v>32</v>
      </c>
      <c r="AX269" s="13" t="s">
        <v>76</v>
      </c>
      <c r="AY269" s="254" t="s">
        <v>129</v>
      </c>
    </row>
    <row r="270" s="14" customFormat="1">
      <c r="A270" s="14"/>
      <c r="B270" s="255"/>
      <c r="C270" s="256"/>
      <c r="D270" s="239" t="s">
        <v>140</v>
      </c>
      <c r="E270" s="257" t="s">
        <v>1</v>
      </c>
      <c r="F270" s="258" t="s">
        <v>351</v>
      </c>
      <c r="G270" s="256"/>
      <c r="H270" s="259">
        <v>2429.6999999999998</v>
      </c>
      <c r="I270" s="260"/>
      <c r="J270" s="256"/>
      <c r="K270" s="256"/>
      <c r="L270" s="261"/>
      <c r="M270" s="262"/>
      <c r="N270" s="263"/>
      <c r="O270" s="263"/>
      <c r="P270" s="263"/>
      <c r="Q270" s="263"/>
      <c r="R270" s="263"/>
      <c r="S270" s="263"/>
      <c r="T270" s="264"/>
      <c r="U270" s="14"/>
      <c r="V270" s="14"/>
      <c r="W270" s="14"/>
      <c r="X270" s="14"/>
      <c r="Y270" s="14"/>
      <c r="Z270" s="14"/>
      <c r="AA270" s="14"/>
      <c r="AB270" s="14"/>
      <c r="AC270" s="14"/>
      <c r="AD270" s="14"/>
      <c r="AE270" s="14"/>
      <c r="AT270" s="265" t="s">
        <v>140</v>
      </c>
      <c r="AU270" s="265" t="s">
        <v>86</v>
      </c>
      <c r="AV270" s="14" t="s">
        <v>149</v>
      </c>
      <c r="AW270" s="14" t="s">
        <v>32</v>
      </c>
      <c r="AX270" s="14" t="s">
        <v>84</v>
      </c>
      <c r="AY270" s="265" t="s">
        <v>129</v>
      </c>
    </row>
    <row r="271" s="2" customFormat="1" ht="24.15" customHeight="1">
      <c r="A271" s="38"/>
      <c r="B271" s="39"/>
      <c r="C271" s="226" t="s">
        <v>352</v>
      </c>
      <c r="D271" s="226" t="s">
        <v>131</v>
      </c>
      <c r="E271" s="227" t="s">
        <v>353</v>
      </c>
      <c r="F271" s="228" t="s">
        <v>346</v>
      </c>
      <c r="G271" s="229" t="s">
        <v>347</v>
      </c>
      <c r="H271" s="230">
        <v>11993.4</v>
      </c>
      <c r="I271" s="231"/>
      <c r="J271" s="232">
        <f>ROUND(I271*H271,2)</f>
        <v>0</v>
      </c>
      <c r="K271" s="228" t="s">
        <v>135</v>
      </c>
      <c r="L271" s="44"/>
      <c r="M271" s="233" t="s">
        <v>1</v>
      </c>
      <c r="N271" s="234" t="s">
        <v>41</v>
      </c>
      <c r="O271" s="91"/>
      <c r="P271" s="235">
        <f>O271*H271</f>
        <v>0</v>
      </c>
      <c r="Q271" s="235">
        <v>0</v>
      </c>
      <c r="R271" s="235">
        <f>Q271*H271</f>
        <v>0</v>
      </c>
      <c r="S271" s="235">
        <v>0</v>
      </c>
      <c r="T271" s="236">
        <f>S271*H271</f>
        <v>0</v>
      </c>
      <c r="U271" s="38"/>
      <c r="V271" s="38"/>
      <c r="W271" s="38"/>
      <c r="X271" s="38"/>
      <c r="Y271" s="38"/>
      <c r="Z271" s="38"/>
      <c r="AA271" s="38"/>
      <c r="AB271" s="38"/>
      <c r="AC271" s="38"/>
      <c r="AD271" s="38"/>
      <c r="AE271" s="38"/>
      <c r="AR271" s="237" t="s">
        <v>136</v>
      </c>
      <c r="AT271" s="237" t="s">
        <v>131</v>
      </c>
      <c r="AU271" s="237" t="s">
        <v>86</v>
      </c>
      <c r="AY271" s="17" t="s">
        <v>129</v>
      </c>
      <c r="BE271" s="238">
        <f>IF(N271="základní",J271,0)</f>
        <v>0</v>
      </c>
      <c r="BF271" s="238">
        <f>IF(N271="snížená",J271,0)</f>
        <v>0</v>
      </c>
      <c r="BG271" s="238">
        <f>IF(N271="zákl. přenesená",J271,0)</f>
        <v>0</v>
      </c>
      <c r="BH271" s="238">
        <f>IF(N271="sníž. přenesená",J271,0)</f>
        <v>0</v>
      </c>
      <c r="BI271" s="238">
        <f>IF(N271="nulová",J271,0)</f>
        <v>0</v>
      </c>
      <c r="BJ271" s="17" t="s">
        <v>84</v>
      </c>
      <c r="BK271" s="238">
        <f>ROUND(I271*H271,2)</f>
        <v>0</v>
      </c>
      <c r="BL271" s="17" t="s">
        <v>136</v>
      </c>
      <c r="BM271" s="237" t="s">
        <v>354</v>
      </c>
    </row>
    <row r="272" s="2" customFormat="1">
      <c r="A272" s="38"/>
      <c r="B272" s="39"/>
      <c r="C272" s="40"/>
      <c r="D272" s="239" t="s">
        <v>138</v>
      </c>
      <c r="E272" s="40"/>
      <c r="F272" s="240" t="s">
        <v>349</v>
      </c>
      <c r="G272" s="40"/>
      <c r="H272" s="40"/>
      <c r="I272" s="241"/>
      <c r="J272" s="40"/>
      <c r="K272" s="40"/>
      <c r="L272" s="44"/>
      <c r="M272" s="242"/>
      <c r="N272" s="243"/>
      <c r="O272" s="91"/>
      <c r="P272" s="91"/>
      <c r="Q272" s="91"/>
      <c r="R272" s="91"/>
      <c r="S272" s="91"/>
      <c r="T272" s="92"/>
      <c r="U272" s="38"/>
      <c r="V272" s="38"/>
      <c r="W272" s="38"/>
      <c r="X272" s="38"/>
      <c r="Y272" s="38"/>
      <c r="Z272" s="38"/>
      <c r="AA272" s="38"/>
      <c r="AB272" s="38"/>
      <c r="AC272" s="38"/>
      <c r="AD272" s="38"/>
      <c r="AE272" s="38"/>
      <c r="AT272" s="17" t="s">
        <v>138</v>
      </c>
      <c r="AU272" s="17" t="s">
        <v>86</v>
      </c>
    </row>
    <row r="273" s="13" customFormat="1">
      <c r="A273" s="13"/>
      <c r="B273" s="244"/>
      <c r="C273" s="245"/>
      <c r="D273" s="239" t="s">
        <v>140</v>
      </c>
      <c r="E273" s="246" t="s">
        <v>1</v>
      </c>
      <c r="F273" s="247" t="s">
        <v>355</v>
      </c>
      <c r="G273" s="245"/>
      <c r="H273" s="248">
        <v>11993.4</v>
      </c>
      <c r="I273" s="249"/>
      <c r="J273" s="245"/>
      <c r="K273" s="245"/>
      <c r="L273" s="250"/>
      <c r="M273" s="251"/>
      <c r="N273" s="252"/>
      <c r="O273" s="252"/>
      <c r="P273" s="252"/>
      <c r="Q273" s="252"/>
      <c r="R273" s="252"/>
      <c r="S273" s="252"/>
      <c r="T273" s="253"/>
      <c r="U273" s="13"/>
      <c r="V273" s="13"/>
      <c r="W273" s="13"/>
      <c r="X273" s="13"/>
      <c r="Y273" s="13"/>
      <c r="Z273" s="13"/>
      <c r="AA273" s="13"/>
      <c r="AB273" s="13"/>
      <c r="AC273" s="13"/>
      <c r="AD273" s="13"/>
      <c r="AE273" s="13"/>
      <c r="AT273" s="254" t="s">
        <v>140</v>
      </c>
      <c r="AU273" s="254" t="s">
        <v>86</v>
      </c>
      <c r="AV273" s="13" t="s">
        <v>86</v>
      </c>
      <c r="AW273" s="13" t="s">
        <v>32</v>
      </c>
      <c r="AX273" s="13" t="s">
        <v>76</v>
      </c>
      <c r="AY273" s="254" t="s">
        <v>129</v>
      </c>
    </row>
    <row r="274" s="14" customFormat="1">
      <c r="A274" s="14"/>
      <c r="B274" s="255"/>
      <c r="C274" s="256"/>
      <c r="D274" s="239" t="s">
        <v>140</v>
      </c>
      <c r="E274" s="257" t="s">
        <v>1</v>
      </c>
      <c r="F274" s="258" t="s">
        <v>356</v>
      </c>
      <c r="G274" s="256"/>
      <c r="H274" s="259">
        <v>11993.4</v>
      </c>
      <c r="I274" s="260"/>
      <c r="J274" s="256"/>
      <c r="K274" s="256"/>
      <c r="L274" s="261"/>
      <c r="M274" s="262"/>
      <c r="N274" s="263"/>
      <c r="O274" s="263"/>
      <c r="P274" s="263"/>
      <c r="Q274" s="263"/>
      <c r="R274" s="263"/>
      <c r="S274" s="263"/>
      <c r="T274" s="264"/>
      <c r="U274" s="14"/>
      <c r="V274" s="14"/>
      <c r="W274" s="14"/>
      <c r="X274" s="14"/>
      <c r="Y274" s="14"/>
      <c r="Z274" s="14"/>
      <c r="AA274" s="14"/>
      <c r="AB274" s="14"/>
      <c r="AC274" s="14"/>
      <c r="AD274" s="14"/>
      <c r="AE274" s="14"/>
      <c r="AT274" s="265" t="s">
        <v>140</v>
      </c>
      <c r="AU274" s="265" t="s">
        <v>86</v>
      </c>
      <c r="AV274" s="14" t="s">
        <v>149</v>
      </c>
      <c r="AW274" s="14" t="s">
        <v>32</v>
      </c>
      <c r="AX274" s="14" t="s">
        <v>84</v>
      </c>
      <c r="AY274" s="265" t="s">
        <v>129</v>
      </c>
    </row>
    <row r="275" s="12" customFormat="1" ht="22.8" customHeight="1">
      <c r="A275" s="12"/>
      <c r="B275" s="210"/>
      <c r="C275" s="211"/>
      <c r="D275" s="212" t="s">
        <v>75</v>
      </c>
      <c r="E275" s="224" t="s">
        <v>357</v>
      </c>
      <c r="F275" s="224" t="s">
        <v>358</v>
      </c>
      <c r="G275" s="211"/>
      <c r="H275" s="211"/>
      <c r="I275" s="214"/>
      <c r="J275" s="225">
        <f>BK275</f>
        <v>0</v>
      </c>
      <c r="K275" s="211"/>
      <c r="L275" s="216"/>
      <c r="M275" s="217"/>
      <c r="N275" s="218"/>
      <c r="O275" s="218"/>
      <c r="P275" s="219">
        <f>SUM(P276:P277)</f>
        <v>0</v>
      </c>
      <c r="Q275" s="218"/>
      <c r="R275" s="219">
        <f>SUM(R276:R277)</f>
        <v>0</v>
      </c>
      <c r="S275" s="218"/>
      <c r="T275" s="220">
        <f>SUM(T276:T277)</f>
        <v>0</v>
      </c>
      <c r="U275" s="12"/>
      <c r="V275" s="12"/>
      <c r="W275" s="12"/>
      <c r="X275" s="12"/>
      <c r="Y275" s="12"/>
      <c r="Z275" s="12"/>
      <c r="AA275" s="12"/>
      <c r="AB275" s="12"/>
      <c r="AC275" s="12"/>
      <c r="AD275" s="12"/>
      <c r="AE275" s="12"/>
      <c r="AR275" s="221" t="s">
        <v>84</v>
      </c>
      <c r="AT275" s="222" t="s">
        <v>75</v>
      </c>
      <c r="AU275" s="222" t="s">
        <v>84</v>
      </c>
      <c r="AY275" s="221" t="s">
        <v>129</v>
      </c>
      <c r="BK275" s="223">
        <f>SUM(BK276:BK277)</f>
        <v>0</v>
      </c>
    </row>
    <row r="276" s="2" customFormat="1" ht="16.5" customHeight="1">
      <c r="A276" s="38"/>
      <c r="B276" s="39"/>
      <c r="C276" s="226" t="s">
        <v>359</v>
      </c>
      <c r="D276" s="226" t="s">
        <v>131</v>
      </c>
      <c r="E276" s="227" t="s">
        <v>360</v>
      </c>
      <c r="F276" s="228" t="s">
        <v>361</v>
      </c>
      <c r="G276" s="229" t="s">
        <v>347</v>
      </c>
      <c r="H276" s="230">
        <v>1080.0709999999999</v>
      </c>
      <c r="I276" s="231"/>
      <c r="J276" s="232">
        <f>ROUND(I276*H276,2)</f>
        <v>0</v>
      </c>
      <c r="K276" s="228" t="s">
        <v>135</v>
      </c>
      <c r="L276" s="44"/>
      <c r="M276" s="233" t="s">
        <v>1</v>
      </c>
      <c r="N276" s="234" t="s">
        <v>41</v>
      </c>
      <c r="O276" s="91"/>
      <c r="P276" s="235">
        <f>O276*H276</f>
        <v>0</v>
      </c>
      <c r="Q276" s="235">
        <v>0</v>
      </c>
      <c r="R276" s="235">
        <f>Q276*H276</f>
        <v>0</v>
      </c>
      <c r="S276" s="235">
        <v>0</v>
      </c>
      <c r="T276" s="236">
        <f>S276*H276</f>
        <v>0</v>
      </c>
      <c r="U276" s="38"/>
      <c r="V276" s="38"/>
      <c r="W276" s="38"/>
      <c r="X276" s="38"/>
      <c r="Y276" s="38"/>
      <c r="Z276" s="38"/>
      <c r="AA276" s="38"/>
      <c r="AB276" s="38"/>
      <c r="AC276" s="38"/>
      <c r="AD276" s="38"/>
      <c r="AE276" s="38"/>
      <c r="AR276" s="237" t="s">
        <v>136</v>
      </c>
      <c r="AT276" s="237" t="s">
        <v>131</v>
      </c>
      <c r="AU276" s="237" t="s">
        <v>86</v>
      </c>
      <c r="AY276" s="17" t="s">
        <v>129</v>
      </c>
      <c r="BE276" s="238">
        <f>IF(N276="základní",J276,0)</f>
        <v>0</v>
      </c>
      <c r="BF276" s="238">
        <f>IF(N276="snížená",J276,0)</f>
        <v>0</v>
      </c>
      <c r="BG276" s="238">
        <f>IF(N276="zákl. přenesená",J276,0)</f>
        <v>0</v>
      </c>
      <c r="BH276" s="238">
        <f>IF(N276="sníž. přenesená",J276,0)</f>
        <v>0</v>
      </c>
      <c r="BI276" s="238">
        <f>IF(N276="nulová",J276,0)</f>
        <v>0</v>
      </c>
      <c r="BJ276" s="17" t="s">
        <v>84</v>
      </c>
      <c r="BK276" s="238">
        <f>ROUND(I276*H276,2)</f>
        <v>0</v>
      </c>
      <c r="BL276" s="17" t="s">
        <v>136</v>
      </c>
      <c r="BM276" s="237" t="s">
        <v>362</v>
      </c>
    </row>
    <row r="277" s="2" customFormat="1">
      <c r="A277" s="38"/>
      <c r="B277" s="39"/>
      <c r="C277" s="40"/>
      <c r="D277" s="239" t="s">
        <v>138</v>
      </c>
      <c r="E277" s="40"/>
      <c r="F277" s="240" t="s">
        <v>363</v>
      </c>
      <c r="G277" s="40"/>
      <c r="H277" s="40"/>
      <c r="I277" s="241"/>
      <c r="J277" s="40"/>
      <c r="K277" s="40"/>
      <c r="L277" s="44"/>
      <c r="M277" s="287"/>
      <c r="N277" s="288"/>
      <c r="O277" s="289"/>
      <c r="P277" s="289"/>
      <c r="Q277" s="289"/>
      <c r="R277" s="289"/>
      <c r="S277" s="289"/>
      <c r="T277" s="290"/>
      <c r="U277" s="38"/>
      <c r="V277" s="38"/>
      <c r="W277" s="38"/>
      <c r="X277" s="38"/>
      <c r="Y277" s="38"/>
      <c r="Z277" s="38"/>
      <c r="AA277" s="38"/>
      <c r="AB277" s="38"/>
      <c r="AC277" s="38"/>
      <c r="AD277" s="38"/>
      <c r="AE277" s="38"/>
      <c r="AT277" s="17" t="s">
        <v>138</v>
      </c>
      <c r="AU277" s="17" t="s">
        <v>86</v>
      </c>
    </row>
    <row r="278" s="2" customFormat="1" ht="6.96" customHeight="1">
      <c r="A278" s="38"/>
      <c r="B278" s="66"/>
      <c r="C278" s="67"/>
      <c r="D278" s="67"/>
      <c r="E278" s="67"/>
      <c r="F278" s="67"/>
      <c r="G278" s="67"/>
      <c r="H278" s="67"/>
      <c r="I278" s="67"/>
      <c r="J278" s="67"/>
      <c r="K278" s="67"/>
      <c r="L278" s="44"/>
      <c r="M278" s="38"/>
      <c r="O278" s="38"/>
      <c r="P278" s="38"/>
      <c r="Q278" s="38"/>
      <c r="R278" s="38"/>
      <c r="S278" s="38"/>
      <c r="T278" s="38"/>
      <c r="U278" s="38"/>
      <c r="V278" s="38"/>
      <c r="W278" s="38"/>
      <c r="X278" s="38"/>
      <c r="Y278" s="38"/>
      <c r="Z278" s="38"/>
      <c r="AA278" s="38"/>
      <c r="AB278" s="38"/>
      <c r="AC278" s="38"/>
      <c r="AD278" s="38"/>
      <c r="AE278" s="38"/>
    </row>
  </sheetData>
  <sheetProtection sheet="1" autoFilter="0" formatColumns="0" formatRows="0" objects="1" scenarios="1" spinCount="100000" saltValue="LEn772XOr2h74M+mdEa0ysjMItj5z1+EgXKnVeilnG1zBzMGeNsaED+UG+5cyCRk54T57qebh0taRjtraJDXNQ==" hashValue="orNrr13Hw56nSMA2ZtJCMZNH/s1Vko58SypQczdP8NGSHDIDa2Ta+6PQiviQO3PMhM5FTgXs2xZndRO6gbXZ5g==" algorithmName="SHA-512" password="CC35"/>
  <autoFilter ref="C123:K277"/>
  <mergeCells count="9">
    <mergeCell ref="E7:H7"/>
    <mergeCell ref="E9:H9"/>
    <mergeCell ref="E18:H18"/>
    <mergeCell ref="E27:H27"/>
    <mergeCell ref="E85:H85"/>
    <mergeCell ref="E87:H87"/>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89</v>
      </c>
    </row>
    <row r="3" s="1" customFormat="1" ht="6.96" customHeight="1">
      <c r="B3" s="146"/>
      <c r="C3" s="147"/>
      <c r="D3" s="147"/>
      <c r="E3" s="147"/>
      <c r="F3" s="147"/>
      <c r="G3" s="147"/>
      <c r="H3" s="147"/>
      <c r="I3" s="147"/>
      <c r="J3" s="147"/>
      <c r="K3" s="147"/>
      <c r="L3" s="20"/>
      <c r="AT3" s="17" t="s">
        <v>86</v>
      </c>
    </row>
    <row r="4" s="1" customFormat="1" ht="24.96" customHeight="1">
      <c r="B4" s="20"/>
      <c r="D4" s="148" t="s">
        <v>98</v>
      </c>
      <c r="L4" s="20"/>
      <c r="M4" s="149" t="s">
        <v>10</v>
      </c>
      <c r="AT4" s="17" t="s">
        <v>4</v>
      </c>
    </row>
    <row r="5" s="1" customFormat="1" ht="6.96" customHeight="1">
      <c r="B5" s="20"/>
      <c r="L5" s="20"/>
    </row>
    <row r="6" s="1" customFormat="1" ht="12" customHeight="1">
      <c r="B6" s="20"/>
      <c r="D6" s="150" t="s">
        <v>16</v>
      </c>
      <c r="L6" s="20"/>
    </row>
    <row r="7" s="1" customFormat="1" ht="26.25" customHeight="1">
      <c r="B7" s="20"/>
      <c r="E7" s="151" t="str">
        <f>'Rekapitulace stavby'!K6</f>
        <v>Svitava, ř.km 54,815 - 55,545, Svitávka, revitalizace toku - projektová dokumentace (I/2024)</v>
      </c>
      <c r="F7" s="150"/>
      <c r="G7" s="150"/>
      <c r="H7" s="150"/>
      <c r="L7" s="20"/>
    </row>
    <row r="8" s="2" customFormat="1" ht="12" customHeight="1">
      <c r="A8" s="38"/>
      <c r="B8" s="44"/>
      <c r="C8" s="38"/>
      <c r="D8" s="150" t="s">
        <v>99</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364</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17. 8. 2023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
        <v>26</v>
      </c>
      <c r="F15" s="38"/>
      <c r="G15" s="38"/>
      <c r="H15" s="38"/>
      <c r="I15" s="150" t="s">
        <v>27</v>
      </c>
      <c r="J15" s="141"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
        <v>31</v>
      </c>
      <c r="F21" s="38"/>
      <c r="G21" s="38"/>
      <c r="H21" s="38"/>
      <c r="I21" s="150" t="s">
        <v>27</v>
      </c>
      <c r="J21" s="141"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33</v>
      </c>
      <c r="E23" s="38"/>
      <c r="F23" s="38"/>
      <c r="G23" s="38"/>
      <c r="H23" s="38"/>
      <c r="I23" s="150" t="s">
        <v>25</v>
      </c>
      <c r="J23" s="141"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
        <v>34</v>
      </c>
      <c r="F24" s="38"/>
      <c r="G24" s="38"/>
      <c r="H24" s="38"/>
      <c r="I24" s="150" t="s">
        <v>27</v>
      </c>
      <c r="J24" s="141"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ROUND(J120,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ROUND((SUM(BE120:BE227)),  2)</f>
        <v>0</v>
      </c>
      <c r="G33" s="38"/>
      <c r="H33" s="38"/>
      <c r="I33" s="164">
        <v>0.20999999999999999</v>
      </c>
      <c r="J33" s="163">
        <f>ROUND(((SUM(BE120:BE227))*I33),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ROUND((SUM(BF120:BF227)),  2)</f>
        <v>0</v>
      </c>
      <c r="G34" s="38"/>
      <c r="H34" s="38"/>
      <c r="I34" s="164">
        <v>0.12</v>
      </c>
      <c r="J34" s="163">
        <f>ROUND(((SUM(BF120:BF227))*I34),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ROUND((SUM(BG120:BG227)),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ROUND((SUM(BH120:BH227)),  2)</f>
        <v>0</v>
      </c>
      <c r="G36" s="38"/>
      <c r="H36" s="38"/>
      <c r="I36" s="164">
        <v>0.12</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ROUND((SUM(BI120:BI227)),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83" t="str">
        <f>E7</f>
        <v>Svitava, ř.km 54,815 - 55,545, Svitávka, revitalizace toku - projektová dokumentace (I/2024)</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99</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02 - Výsadby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Povodí Moravy, s.p.</v>
      </c>
      <c r="G91" s="40"/>
      <c r="H91" s="40"/>
      <c r="I91" s="32" t="s">
        <v>30</v>
      </c>
      <c r="J91" s="36" t="str">
        <f>E21</f>
        <v>Ing. Jiří Šváb</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VZD Invest,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102</v>
      </c>
      <c r="D94" s="185"/>
      <c r="E94" s="185"/>
      <c r="F94" s="185"/>
      <c r="G94" s="185"/>
      <c r="H94" s="185"/>
      <c r="I94" s="185"/>
      <c r="J94" s="186" t="s">
        <v>103</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104</v>
      </c>
      <c r="D96" s="40"/>
      <c r="E96" s="40"/>
      <c r="F96" s="40"/>
      <c r="G96" s="40"/>
      <c r="H96" s="40"/>
      <c r="I96" s="40"/>
      <c r="J96" s="110">
        <f>J120</f>
        <v>0</v>
      </c>
      <c r="K96" s="40"/>
      <c r="L96" s="63"/>
      <c r="S96" s="38"/>
      <c r="T96" s="38"/>
      <c r="U96" s="38"/>
      <c r="V96" s="38"/>
      <c r="W96" s="38"/>
      <c r="X96" s="38"/>
      <c r="Y96" s="38"/>
      <c r="Z96" s="38"/>
      <c r="AA96" s="38"/>
      <c r="AB96" s="38"/>
      <c r="AC96" s="38"/>
      <c r="AD96" s="38"/>
      <c r="AE96" s="38"/>
      <c r="AU96" s="17" t="s">
        <v>105</v>
      </c>
    </row>
    <row r="97" s="9" customFormat="1" ht="24.96" customHeight="1">
      <c r="A97" s="9"/>
      <c r="B97" s="188"/>
      <c r="C97" s="189"/>
      <c r="D97" s="190" t="s">
        <v>365</v>
      </c>
      <c r="E97" s="191"/>
      <c r="F97" s="191"/>
      <c r="G97" s="191"/>
      <c r="H97" s="191"/>
      <c r="I97" s="191"/>
      <c r="J97" s="192">
        <f>J121</f>
        <v>0</v>
      </c>
      <c r="K97" s="189"/>
      <c r="L97" s="193"/>
      <c r="S97" s="9"/>
      <c r="T97" s="9"/>
      <c r="U97" s="9"/>
      <c r="V97" s="9"/>
      <c r="W97" s="9"/>
      <c r="X97" s="9"/>
      <c r="Y97" s="9"/>
      <c r="Z97" s="9"/>
      <c r="AA97" s="9"/>
      <c r="AB97" s="9"/>
      <c r="AC97" s="9"/>
      <c r="AD97" s="9"/>
      <c r="AE97" s="9"/>
    </row>
    <row r="98" s="9" customFormat="1" ht="24.96" customHeight="1">
      <c r="A98" s="9"/>
      <c r="B98" s="188"/>
      <c r="C98" s="189"/>
      <c r="D98" s="190" t="s">
        <v>366</v>
      </c>
      <c r="E98" s="191"/>
      <c r="F98" s="191"/>
      <c r="G98" s="191"/>
      <c r="H98" s="191"/>
      <c r="I98" s="191"/>
      <c r="J98" s="192">
        <f>J202</f>
        <v>0</v>
      </c>
      <c r="K98" s="189"/>
      <c r="L98" s="193"/>
      <c r="S98" s="9"/>
      <c r="T98" s="9"/>
      <c r="U98" s="9"/>
      <c r="V98" s="9"/>
      <c r="W98" s="9"/>
      <c r="X98" s="9"/>
      <c r="Y98" s="9"/>
      <c r="Z98" s="9"/>
      <c r="AA98" s="9"/>
      <c r="AB98" s="9"/>
      <c r="AC98" s="9"/>
      <c r="AD98" s="9"/>
      <c r="AE98" s="9"/>
    </row>
    <row r="99" s="9" customFormat="1" ht="24.96" customHeight="1">
      <c r="A99" s="9"/>
      <c r="B99" s="188"/>
      <c r="C99" s="189"/>
      <c r="D99" s="190" t="s">
        <v>106</v>
      </c>
      <c r="E99" s="191"/>
      <c r="F99" s="191"/>
      <c r="G99" s="191"/>
      <c r="H99" s="191"/>
      <c r="I99" s="191"/>
      <c r="J99" s="192">
        <f>J224</f>
        <v>0</v>
      </c>
      <c r="K99" s="189"/>
      <c r="L99" s="193"/>
      <c r="S99" s="9"/>
      <c r="T99" s="9"/>
      <c r="U99" s="9"/>
      <c r="V99" s="9"/>
      <c r="W99" s="9"/>
      <c r="X99" s="9"/>
      <c r="Y99" s="9"/>
      <c r="Z99" s="9"/>
      <c r="AA99" s="9"/>
      <c r="AB99" s="9"/>
      <c r="AC99" s="9"/>
      <c r="AD99" s="9"/>
      <c r="AE99" s="9"/>
    </row>
    <row r="100" s="10" customFormat="1" ht="19.92" customHeight="1">
      <c r="A100" s="10"/>
      <c r="B100" s="194"/>
      <c r="C100" s="133"/>
      <c r="D100" s="195" t="s">
        <v>113</v>
      </c>
      <c r="E100" s="196"/>
      <c r="F100" s="196"/>
      <c r="G100" s="196"/>
      <c r="H100" s="196"/>
      <c r="I100" s="196"/>
      <c r="J100" s="197">
        <f>J225</f>
        <v>0</v>
      </c>
      <c r="K100" s="133"/>
      <c r="L100" s="198"/>
      <c r="S100" s="10"/>
      <c r="T100" s="10"/>
      <c r="U100" s="10"/>
      <c r="V100" s="10"/>
      <c r="W100" s="10"/>
      <c r="X100" s="10"/>
      <c r="Y100" s="10"/>
      <c r="Z100" s="10"/>
      <c r="AA100" s="10"/>
      <c r="AB100" s="10"/>
      <c r="AC100" s="10"/>
      <c r="AD100" s="10"/>
      <c r="AE100" s="10"/>
    </row>
    <row r="101" s="2" customFormat="1" ht="21.84" customHeight="1">
      <c r="A101" s="38"/>
      <c r="B101" s="39"/>
      <c r="C101" s="40"/>
      <c r="D101" s="40"/>
      <c r="E101" s="40"/>
      <c r="F101" s="40"/>
      <c r="G101" s="40"/>
      <c r="H101" s="40"/>
      <c r="I101" s="40"/>
      <c r="J101" s="40"/>
      <c r="K101" s="40"/>
      <c r="L101" s="63"/>
      <c r="S101" s="38"/>
      <c r="T101" s="38"/>
      <c r="U101" s="38"/>
      <c r="V101" s="38"/>
      <c r="W101" s="38"/>
      <c r="X101" s="38"/>
      <c r="Y101" s="38"/>
      <c r="Z101" s="38"/>
      <c r="AA101" s="38"/>
      <c r="AB101" s="38"/>
      <c r="AC101" s="38"/>
      <c r="AD101" s="38"/>
      <c r="AE101" s="38"/>
    </row>
    <row r="102" s="2" customFormat="1" ht="6.96" customHeight="1">
      <c r="A102" s="38"/>
      <c r="B102" s="66"/>
      <c r="C102" s="67"/>
      <c r="D102" s="67"/>
      <c r="E102" s="67"/>
      <c r="F102" s="67"/>
      <c r="G102" s="67"/>
      <c r="H102" s="67"/>
      <c r="I102" s="67"/>
      <c r="J102" s="67"/>
      <c r="K102" s="67"/>
      <c r="L102" s="63"/>
      <c r="S102" s="38"/>
      <c r="T102" s="38"/>
      <c r="U102" s="38"/>
      <c r="V102" s="38"/>
      <c r="W102" s="38"/>
      <c r="X102" s="38"/>
      <c r="Y102" s="38"/>
      <c r="Z102" s="38"/>
      <c r="AA102" s="38"/>
      <c r="AB102" s="38"/>
      <c r="AC102" s="38"/>
      <c r="AD102" s="38"/>
      <c r="AE102" s="38"/>
    </row>
    <row r="106" s="2" customFormat="1" ht="6.96" customHeight="1">
      <c r="A106" s="38"/>
      <c r="B106" s="68"/>
      <c r="C106" s="69"/>
      <c r="D106" s="69"/>
      <c r="E106" s="69"/>
      <c r="F106" s="69"/>
      <c r="G106" s="69"/>
      <c r="H106" s="69"/>
      <c r="I106" s="69"/>
      <c r="J106" s="69"/>
      <c r="K106" s="69"/>
      <c r="L106" s="63"/>
      <c r="S106" s="38"/>
      <c r="T106" s="38"/>
      <c r="U106" s="38"/>
      <c r="V106" s="38"/>
      <c r="W106" s="38"/>
      <c r="X106" s="38"/>
      <c r="Y106" s="38"/>
      <c r="Z106" s="38"/>
      <c r="AA106" s="38"/>
      <c r="AB106" s="38"/>
      <c r="AC106" s="38"/>
      <c r="AD106" s="38"/>
      <c r="AE106" s="38"/>
    </row>
    <row r="107" s="2" customFormat="1" ht="24.96" customHeight="1">
      <c r="A107" s="38"/>
      <c r="B107" s="39"/>
      <c r="C107" s="23" t="s">
        <v>114</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6.96" customHeight="1">
      <c r="A108" s="38"/>
      <c r="B108" s="39"/>
      <c r="C108" s="40"/>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16</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26.25" customHeight="1">
      <c r="A110" s="38"/>
      <c r="B110" s="39"/>
      <c r="C110" s="40"/>
      <c r="D110" s="40"/>
      <c r="E110" s="183" t="str">
        <f>E7</f>
        <v>Svitava, ř.km 54,815 - 55,545, Svitávka, revitalizace toku - projektová dokumentace (I/2024)</v>
      </c>
      <c r="F110" s="32"/>
      <c r="G110" s="32"/>
      <c r="H110" s="32"/>
      <c r="I110" s="40"/>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99</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76" t="str">
        <f>E9</f>
        <v>SO 02 - Výsadby</v>
      </c>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20</v>
      </c>
      <c r="D114" s="40"/>
      <c r="E114" s="40"/>
      <c r="F114" s="27" t="str">
        <f>F12</f>
        <v xml:space="preserve"> </v>
      </c>
      <c r="G114" s="40"/>
      <c r="H114" s="40"/>
      <c r="I114" s="32" t="s">
        <v>22</v>
      </c>
      <c r="J114" s="79" t="str">
        <f>IF(J12="","",J12)</f>
        <v>17. 8. 2023</v>
      </c>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40"/>
      <c r="J115" s="40"/>
      <c r="K115" s="40"/>
      <c r="L115" s="63"/>
      <c r="S115" s="38"/>
      <c r="T115" s="38"/>
      <c r="U115" s="38"/>
      <c r="V115" s="38"/>
      <c r="W115" s="38"/>
      <c r="X115" s="38"/>
      <c r="Y115" s="38"/>
      <c r="Z115" s="38"/>
      <c r="AA115" s="38"/>
      <c r="AB115" s="38"/>
      <c r="AC115" s="38"/>
      <c r="AD115" s="38"/>
      <c r="AE115" s="38"/>
    </row>
    <row r="116" s="2" customFormat="1" ht="15.15" customHeight="1">
      <c r="A116" s="38"/>
      <c r="B116" s="39"/>
      <c r="C116" s="32" t="s">
        <v>24</v>
      </c>
      <c r="D116" s="40"/>
      <c r="E116" s="40"/>
      <c r="F116" s="27" t="str">
        <f>E15</f>
        <v>Povodí Moravy, s.p.</v>
      </c>
      <c r="G116" s="40"/>
      <c r="H116" s="40"/>
      <c r="I116" s="32" t="s">
        <v>30</v>
      </c>
      <c r="J116" s="36" t="str">
        <f>E21</f>
        <v>Ing. Jiří Šváb</v>
      </c>
      <c r="K116" s="40"/>
      <c r="L116" s="63"/>
      <c r="S116" s="38"/>
      <c r="T116" s="38"/>
      <c r="U116" s="38"/>
      <c r="V116" s="38"/>
      <c r="W116" s="38"/>
      <c r="X116" s="38"/>
      <c r="Y116" s="38"/>
      <c r="Z116" s="38"/>
      <c r="AA116" s="38"/>
      <c r="AB116" s="38"/>
      <c r="AC116" s="38"/>
      <c r="AD116" s="38"/>
      <c r="AE116" s="38"/>
    </row>
    <row r="117" s="2" customFormat="1" ht="15.15" customHeight="1">
      <c r="A117" s="38"/>
      <c r="B117" s="39"/>
      <c r="C117" s="32" t="s">
        <v>28</v>
      </c>
      <c r="D117" s="40"/>
      <c r="E117" s="40"/>
      <c r="F117" s="27" t="str">
        <f>IF(E18="","",E18)</f>
        <v>Vyplň údaj</v>
      </c>
      <c r="G117" s="40"/>
      <c r="H117" s="40"/>
      <c r="I117" s="32" t="s">
        <v>33</v>
      </c>
      <c r="J117" s="36" t="str">
        <f>E24</f>
        <v>VZD Invest, s.r.o.</v>
      </c>
      <c r="K117" s="40"/>
      <c r="L117" s="63"/>
      <c r="S117" s="38"/>
      <c r="T117" s="38"/>
      <c r="U117" s="38"/>
      <c r="V117" s="38"/>
      <c r="W117" s="38"/>
      <c r="X117" s="38"/>
      <c r="Y117" s="38"/>
      <c r="Z117" s="38"/>
      <c r="AA117" s="38"/>
      <c r="AB117" s="38"/>
      <c r="AC117" s="38"/>
      <c r="AD117" s="38"/>
      <c r="AE117" s="38"/>
    </row>
    <row r="118" s="2" customFormat="1" ht="10.32"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11" customFormat="1" ht="29.28" customHeight="1">
      <c r="A119" s="199"/>
      <c r="B119" s="200"/>
      <c r="C119" s="201" t="s">
        <v>115</v>
      </c>
      <c r="D119" s="202" t="s">
        <v>61</v>
      </c>
      <c r="E119" s="202" t="s">
        <v>57</v>
      </c>
      <c r="F119" s="202" t="s">
        <v>58</v>
      </c>
      <c r="G119" s="202" t="s">
        <v>116</v>
      </c>
      <c r="H119" s="202" t="s">
        <v>117</v>
      </c>
      <c r="I119" s="202" t="s">
        <v>118</v>
      </c>
      <c r="J119" s="202" t="s">
        <v>103</v>
      </c>
      <c r="K119" s="203" t="s">
        <v>119</v>
      </c>
      <c r="L119" s="204"/>
      <c r="M119" s="100" t="s">
        <v>1</v>
      </c>
      <c r="N119" s="101" t="s">
        <v>40</v>
      </c>
      <c r="O119" s="101" t="s">
        <v>120</v>
      </c>
      <c r="P119" s="101" t="s">
        <v>121</v>
      </c>
      <c r="Q119" s="101" t="s">
        <v>122</v>
      </c>
      <c r="R119" s="101" t="s">
        <v>123</v>
      </c>
      <c r="S119" s="101" t="s">
        <v>124</v>
      </c>
      <c r="T119" s="102" t="s">
        <v>125</v>
      </c>
      <c r="U119" s="199"/>
      <c r="V119" s="199"/>
      <c r="W119" s="199"/>
      <c r="X119" s="199"/>
      <c r="Y119" s="199"/>
      <c r="Z119" s="199"/>
      <c r="AA119" s="199"/>
      <c r="AB119" s="199"/>
      <c r="AC119" s="199"/>
      <c r="AD119" s="199"/>
      <c r="AE119" s="199"/>
    </row>
    <row r="120" s="2" customFormat="1" ht="22.8" customHeight="1">
      <c r="A120" s="38"/>
      <c r="B120" s="39"/>
      <c r="C120" s="107" t="s">
        <v>126</v>
      </c>
      <c r="D120" s="40"/>
      <c r="E120" s="40"/>
      <c r="F120" s="40"/>
      <c r="G120" s="40"/>
      <c r="H120" s="40"/>
      <c r="I120" s="40"/>
      <c r="J120" s="205">
        <f>BK120</f>
        <v>0</v>
      </c>
      <c r="K120" s="40"/>
      <c r="L120" s="44"/>
      <c r="M120" s="103"/>
      <c r="N120" s="206"/>
      <c r="O120" s="104"/>
      <c r="P120" s="207">
        <f>P121+P202+P224</f>
        <v>0</v>
      </c>
      <c r="Q120" s="104"/>
      <c r="R120" s="207">
        <f>R121+R202+R224</f>
        <v>2.4340576</v>
      </c>
      <c r="S120" s="104"/>
      <c r="T120" s="208">
        <f>T121+T202+T224</f>
        <v>0</v>
      </c>
      <c r="U120" s="38"/>
      <c r="V120" s="38"/>
      <c r="W120" s="38"/>
      <c r="X120" s="38"/>
      <c r="Y120" s="38"/>
      <c r="Z120" s="38"/>
      <c r="AA120" s="38"/>
      <c r="AB120" s="38"/>
      <c r="AC120" s="38"/>
      <c r="AD120" s="38"/>
      <c r="AE120" s="38"/>
      <c r="AT120" s="17" t="s">
        <v>75</v>
      </c>
      <c r="AU120" s="17" t="s">
        <v>105</v>
      </c>
      <c r="BK120" s="209">
        <f>BK121+BK202+BK224</f>
        <v>0</v>
      </c>
    </row>
    <row r="121" s="12" customFormat="1" ht="25.92" customHeight="1">
      <c r="A121" s="12"/>
      <c r="B121" s="210"/>
      <c r="C121" s="211"/>
      <c r="D121" s="212" t="s">
        <v>75</v>
      </c>
      <c r="E121" s="213" t="s">
        <v>84</v>
      </c>
      <c r="F121" s="213" t="s">
        <v>130</v>
      </c>
      <c r="G121" s="211"/>
      <c r="H121" s="211"/>
      <c r="I121" s="214"/>
      <c r="J121" s="215">
        <f>BK121</f>
        <v>0</v>
      </c>
      <c r="K121" s="211"/>
      <c r="L121" s="216"/>
      <c r="M121" s="217"/>
      <c r="N121" s="218"/>
      <c r="O121" s="218"/>
      <c r="P121" s="219">
        <f>SUM(P122:P201)</f>
        <v>0</v>
      </c>
      <c r="Q121" s="218"/>
      <c r="R121" s="219">
        <f>SUM(R122:R201)</f>
        <v>0.81405759999999994</v>
      </c>
      <c r="S121" s="218"/>
      <c r="T121" s="220">
        <f>SUM(T122:T201)</f>
        <v>0</v>
      </c>
      <c r="U121" s="12"/>
      <c r="V121" s="12"/>
      <c r="W121" s="12"/>
      <c r="X121" s="12"/>
      <c r="Y121" s="12"/>
      <c r="Z121" s="12"/>
      <c r="AA121" s="12"/>
      <c r="AB121" s="12"/>
      <c r="AC121" s="12"/>
      <c r="AD121" s="12"/>
      <c r="AE121" s="12"/>
      <c r="AR121" s="221" t="s">
        <v>84</v>
      </c>
      <c r="AT121" s="222" t="s">
        <v>75</v>
      </c>
      <c r="AU121" s="222" t="s">
        <v>76</v>
      </c>
      <c r="AY121" s="221" t="s">
        <v>129</v>
      </c>
      <c r="BK121" s="223">
        <f>SUM(BK122:BK201)</f>
        <v>0</v>
      </c>
    </row>
    <row r="122" s="2" customFormat="1" ht="33" customHeight="1">
      <c r="A122" s="38"/>
      <c r="B122" s="39"/>
      <c r="C122" s="226" t="s">
        <v>84</v>
      </c>
      <c r="D122" s="226" t="s">
        <v>131</v>
      </c>
      <c r="E122" s="227" t="s">
        <v>367</v>
      </c>
      <c r="F122" s="228" t="s">
        <v>368</v>
      </c>
      <c r="G122" s="229" t="s">
        <v>369</v>
      </c>
      <c r="H122" s="230">
        <v>112</v>
      </c>
      <c r="I122" s="231"/>
      <c r="J122" s="232">
        <f>ROUND(I122*H122,2)</f>
        <v>0</v>
      </c>
      <c r="K122" s="228" t="s">
        <v>135</v>
      </c>
      <c r="L122" s="44"/>
      <c r="M122" s="233" t="s">
        <v>1</v>
      </c>
      <c r="N122" s="234" t="s">
        <v>41</v>
      </c>
      <c r="O122" s="91"/>
      <c r="P122" s="235">
        <f>O122*H122</f>
        <v>0</v>
      </c>
      <c r="Q122" s="235">
        <v>0</v>
      </c>
      <c r="R122" s="235">
        <f>Q122*H122</f>
        <v>0</v>
      </c>
      <c r="S122" s="235">
        <v>0</v>
      </c>
      <c r="T122" s="236">
        <f>S122*H122</f>
        <v>0</v>
      </c>
      <c r="U122" s="38"/>
      <c r="V122" s="38"/>
      <c r="W122" s="38"/>
      <c r="X122" s="38"/>
      <c r="Y122" s="38"/>
      <c r="Z122" s="38"/>
      <c r="AA122" s="38"/>
      <c r="AB122" s="38"/>
      <c r="AC122" s="38"/>
      <c r="AD122" s="38"/>
      <c r="AE122" s="38"/>
      <c r="AR122" s="237" t="s">
        <v>136</v>
      </c>
      <c r="AT122" s="237" t="s">
        <v>131</v>
      </c>
      <c r="AU122" s="237" t="s">
        <v>84</v>
      </c>
      <c r="AY122" s="17" t="s">
        <v>129</v>
      </c>
      <c r="BE122" s="238">
        <f>IF(N122="základní",J122,0)</f>
        <v>0</v>
      </c>
      <c r="BF122" s="238">
        <f>IF(N122="snížená",J122,0)</f>
        <v>0</v>
      </c>
      <c r="BG122" s="238">
        <f>IF(N122="zákl. přenesená",J122,0)</f>
        <v>0</v>
      </c>
      <c r="BH122" s="238">
        <f>IF(N122="sníž. přenesená",J122,0)</f>
        <v>0</v>
      </c>
      <c r="BI122" s="238">
        <f>IF(N122="nulová",J122,0)</f>
        <v>0</v>
      </c>
      <c r="BJ122" s="17" t="s">
        <v>84</v>
      </c>
      <c r="BK122" s="238">
        <f>ROUND(I122*H122,2)</f>
        <v>0</v>
      </c>
      <c r="BL122" s="17" t="s">
        <v>136</v>
      </c>
      <c r="BM122" s="237" t="s">
        <v>370</v>
      </c>
    </row>
    <row r="123" s="2" customFormat="1">
      <c r="A123" s="38"/>
      <c r="B123" s="39"/>
      <c r="C123" s="40"/>
      <c r="D123" s="239" t="s">
        <v>138</v>
      </c>
      <c r="E123" s="40"/>
      <c r="F123" s="240" t="s">
        <v>371</v>
      </c>
      <c r="G123" s="40"/>
      <c r="H123" s="40"/>
      <c r="I123" s="241"/>
      <c r="J123" s="40"/>
      <c r="K123" s="40"/>
      <c r="L123" s="44"/>
      <c r="M123" s="242"/>
      <c r="N123" s="243"/>
      <c r="O123" s="91"/>
      <c r="P123" s="91"/>
      <c r="Q123" s="91"/>
      <c r="R123" s="91"/>
      <c r="S123" s="91"/>
      <c r="T123" s="92"/>
      <c r="U123" s="38"/>
      <c r="V123" s="38"/>
      <c r="W123" s="38"/>
      <c r="X123" s="38"/>
      <c r="Y123" s="38"/>
      <c r="Z123" s="38"/>
      <c r="AA123" s="38"/>
      <c r="AB123" s="38"/>
      <c r="AC123" s="38"/>
      <c r="AD123" s="38"/>
      <c r="AE123" s="38"/>
      <c r="AT123" s="17" t="s">
        <v>138</v>
      </c>
      <c r="AU123" s="17" t="s">
        <v>84</v>
      </c>
    </row>
    <row r="124" s="13" customFormat="1">
      <c r="A124" s="13"/>
      <c r="B124" s="244"/>
      <c r="C124" s="245"/>
      <c r="D124" s="239" t="s">
        <v>140</v>
      </c>
      <c r="E124" s="246" t="s">
        <v>1</v>
      </c>
      <c r="F124" s="247" t="s">
        <v>372</v>
      </c>
      <c r="G124" s="245"/>
      <c r="H124" s="248">
        <v>112</v>
      </c>
      <c r="I124" s="249"/>
      <c r="J124" s="245"/>
      <c r="K124" s="245"/>
      <c r="L124" s="250"/>
      <c r="M124" s="251"/>
      <c r="N124" s="252"/>
      <c r="O124" s="252"/>
      <c r="P124" s="252"/>
      <c r="Q124" s="252"/>
      <c r="R124" s="252"/>
      <c r="S124" s="252"/>
      <c r="T124" s="253"/>
      <c r="U124" s="13"/>
      <c r="V124" s="13"/>
      <c r="W124" s="13"/>
      <c r="X124" s="13"/>
      <c r="Y124" s="13"/>
      <c r="Z124" s="13"/>
      <c r="AA124" s="13"/>
      <c r="AB124" s="13"/>
      <c r="AC124" s="13"/>
      <c r="AD124" s="13"/>
      <c r="AE124" s="13"/>
      <c r="AT124" s="254" t="s">
        <v>140</v>
      </c>
      <c r="AU124" s="254" t="s">
        <v>84</v>
      </c>
      <c r="AV124" s="13" t="s">
        <v>86</v>
      </c>
      <c r="AW124" s="13" t="s">
        <v>32</v>
      </c>
      <c r="AX124" s="13" t="s">
        <v>76</v>
      </c>
      <c r="AY124" s="254" t="s">
        <v>129</v>
      </c>
    </row>
    <row r="125" s="14" customFormat="1">
      <c r="A125" s="14"/>
      <c r="B125" s="255"/>
      <c r="C125" s="256"/>
      <c r="D125" s="239" t="s">
        <v>140</v>
      </c>
      <c r="E125" s="257" t="s">
        <v>1</v>
      </c>
      <c r="F125" s="258" t="s">
        <v>373</v>
      </c>
      <c r="G125" s="256"/>
      <c r="H125" s="259">
        <v>112</v>
      </c>
      <c r="I125" s="260"/>
      <c r="J125" s="256"/>
      <c r="K125" s="256"/>
      <c r="L125" s="261"/>
      <c r="M125" s="262"/>
      <c r="N125" s="263"/>
      <c r="O125" s="263"/>
      <c r="P125" s="263"/>
      <c r="Q125" s="263"/>
      <c r="R125" s="263"/>
      <c r="S125" s="263"/>
      <c r="T125" s="264"/>
      <c r="U125" s="14"/>
      <c r="V125" s="14"/>
      <c r="W125" s="14"/>
      <c r="X125" s="14"/>
      <c r="Y125" s="14"/>
      <c r="Z125" s="14"/>
      <c r="AA125" s="14"/>
      <c r="AB125" s="14"/>
      <c r="AC125" s="14"/>
      <c r="AD125" s="14"/>
      <c r="AE125" s="14"/>
      <c r="AT125" s="265" t="s">
        <v>140</v>
      </c>
      <c r="AU125" s="265" t="s">
        <v>84</v>
      </c>
      <c r="AV125" s="14" t="s">
        <v>149</v>
      </c>
      <c r="AW125" s="14" t="s">
        <v>32</v>
      </c>
      <c r="AX125" s="14" t="s">
        <v>76</v>
      </c>
      <c r="AY125" s="265" t="s">
        <v>129</v>
      </c>
    </row>
    <row r="126" s="15" customFormat="1">
      <c r="A126" s="15"/>
      <c r="B126" s="266"/>
      <c r="C126" s="267"/>
      <c r="D126" s="239" t="s">
        <v>140</v>
      </c>
      <c r="E126" s="268" t="s">
        <v>1</v>
      </c>
      <c r="F126" s="269" t="s">
        <v>205</v>
      </c>
      <c r="G126" s="267"/>
      <c r="H126" s="270">
        <v>112</v>
      </c>
      <c r="I126" s="271"/>
      <c r="J126" s="267"/>
      <c r="K126" s="267"/>
      <c r="L126" s="272"/>
      <c r="M126" s="273"/>
      <c r="N126" s="274"/>
      <c r="O126" s="274"/>
      <c r="P126" s="274"/>
      <c r="Q126" s="274"/>
      <c r="R126" s="274"/>
      <c r="S126" s="274"/>
      <c r="T126" s="275"/>
      <c r="U126" s="15"/>
      <c r="V126" s="15"/>
      <c r="W126" s="15"/>
      <c r="X126" s="15"/>
      <c r="Y126" s="15"/>
      <c r="Z126" s="15"/>
      <c r="AA126" s="15"/>
      <c r="AB126" s="15"/>
      <c r="AC126" s="15"/>
      <c r="AD126" s="15"/>
      <c r="AE126" s="15"/>
      <c r="AT126" s="276" t="s">
        <v>140</v>
      </c>
      <c r="AU126" s="276" t="s">
        <v>84</v>
      </c>
      <c r="AV126" s="15" t="s">
        <v>136</v>
      </c>
      <c r="AW126" s="15" t="s">
        <v>32</v>
      </c>
      <c r="AX126" s="15" t="s">
        <v>84</v>
      </c>
      <c r="AY126" s="276" t="s">
        <v>129</v>
      </c>
    </row>
    <row r="127" s="2" customFormat="1" ht="33" customHeight="1">
      <c r="A127" s="38"/>
      <c r="B127" s="39"/>
      <c r="C127" s="226" t="s">
        <v>86</v>
      </c>
      <c r="D127" s="226" t="s">
        <v>131</v>
      </c>
      <c r="E127" s="227" t="s">
        <v>374</v>
      </c>
      <c r="F127" s="228" t="s">
        <v>375</v>
      </c>
      <c r="G127" s="229" t="s">
        <v>369</v>
      </c>
      <c r="H127" s="230">
        <v>24</v>
      </c>
      <c r="I127" s="231"/>
      <c r="J127" s="232">
        <f>ROUND(I127*H127,2)</f>
        <v>0</v>
      </c>
      <c r="K127" s="228" t="s">
        <v>135</v>
      </c>
      <c r="L127" s="44"/>
      <c r="M127" s="233" t="s">
        <v>1</v>
      </c>
      <c r="N127" s="234" t="s">
        <v>41</v>
      </c>
      <c r="O127" s="91"/>
      <c r="P127" s="235">
        <f>O127*H127</f>
        <v>0</v>
      </c>
      <c r="Q127" s="235">
        <v>0</v>
      </c>
      <c r="R127" s="235">
        <f>Q127*H127</f>
        <v>0</v>
      </c>
      <c r="S127" s="235">
        <v>0</v>
      </c>
      <c r="T127" s="236">
        <f>S127*H127</f>
        <v>0</v>
      </c>
      <c r="U127" s="38"/>
      <c r="V127" s="38"/>
      <c r="W127" s="38"/>
      <c r="X127" s="38"/>
      <c r="Y127" s="38"/>
      <c r="Z127" s="38"/>
      <c r="AA127" s="38"/>
      <c r="AB127" s="38"/>
      <c r="AC127" s="38"/>
      <c r="AD127" s="38"/>
      <c r="AE127" s="38"/>
      <c r="AR127" s="237" t="s">
        <v>136</v>
      </c>
      <c r="AT127" s="237" t="s">
        <v>131</v>
      </c>
      <c r="AU127" s="237" t="s">
        <v>84</v>
      </c>
      <c r="AY127" s="17" t="s">
        <v>129</v>
      </c>
      <c r="BE127" s="238">
        <f>IF(N127="základní",J127,0)</f>
        <v>0</v>
      </c>
      <c r="BF127" s="238">
        <f>IF(N127="snížená",J127,0)</f>
        <v>0</v>
      </c>
      <c r="BG127" s="238">
        <f>IF(N127="zákl. přenesená",J127,0)</f>
        <v>0</v>
      </c>
      <c r="BH127" s="238">
        <f>IF(N127="sníž. přenesená",J127,0)</f>
        <v>0</v>
      </c>
      <c r="BI127" s="238">
        <f>IF(N127="nulová",J127,0)</f>
        <v>0</v>
      </c>
      <c r="BJ127" s="17" t="s">
        <v>84</v>
      </c>
      <c r="BK127" s="238">
        <f>ROUND(I127*H127,2)</f>
        <v>0</v>
      </c>
      <c r="BL127" s="17" t="s">
        <v>136</v>
      </c>
      <c r="BM127" s="237" t="s">
        <v>376</v>
      </c>
    </row>
    <row r="128" s="2" customFormat="1">
      <c r="A128" s="38"/>
      <c r="B128" s="39"/>
      <c r="C128" s="40"/>
      <c r="D128" s="239" t="s">
        <v>138</v>
      </c>
      <c r="E128" s="40"/>
      <c r="F128" s="240" t="s">
        <v>377</v>
      </c>
      <c r="G128" s="40"/>
      <c r="H128" s="40"/>
      <c r="I128" s="241"/>
      <c r="J128" s="40"/>
      <c r="K128" s="40"/>
      <c r="L128" s="44"/>
      <c r="M128" s="242"/>
      <c r="N128" s="243"/>
      <c r="O128" s="91"/>
      <c r="P128" s="91"/>
      <c r="Q128" s="91"/>
      <c r="R128" s="91"/>
      <c r="S128" s="91"/>
      <c r="T128" s="92"/>
      <c r="U128" s="38"/>
      <c r="V128" s="38"/>
      <c r="W128" s="38"/>
      <c r="X128" s="38"/>
      <c r="Y128" s="38"/>
      <c r="Z128" s="38"/>
      <c r="AA128" s="38"/>
      <c r="AB128" s="38"/>
      <c r="AC128" s="38"/>
      <c r="AD128" s="38"/>
      <c r="AE128" s="38"/>
      <c r="AT128" s="17" t="s">
        <v>138</v>
      </c>
      <c r="AU128" s="17" t="s">
        <v>84</v>
      </c>
    </row>
    <row r="129" s="13" customFormat="1">
      <c r="A129" s="13"/>
      <c r="B129" s="244"/>
      <c r="C129" s="245"/>
      <c r="D129" s="239" t="s">
        <v>140</v>
      </c>
      <c r="E129" s="246" t="s">
        <v>1</v>
      </c>
      <c r="F129" s="247" t="s">
        <v>291</v>
      </c>
      <c r="G129" s="245"/>
      <c r="H129" s="248">
        <v>24</v>
      </c>
      <c r="I129" s="249"/>
      <c r="J129" s="245"/>
      <c r="K129" s="245"/>
      <c r="L129" s="250"/>
      <c r="M129" s="251"/>
      <c r="N129" s="252"/>
      <c r="O129" s="252"/>
      <c r="P129" s="252"/>
      <c r="Q129" s="252"/>
      <c r="R129" s="252"/>
      <c r="S129" s="252"/>
      <c r="T129" s="253"/>
      <c r="U129" s="13"/>
      <c r="V129" s="13"/>
      <c r="W129" s="13"/>
      <c r="X129" s="13"/>
      <c r="Y129" s="13"/>
      <c r="Z129" s="13"/>
      <c r="AA129" s="13"/>
      <c r="AB129" s="13"/>
      <c r="AC129" s="13"/>
      <c r="AD129" s="13"/>
      <c r="AE129" s="13"/>
      <c r="AT129" s="254" t="s">
        <v>140</v>
      </c>
      <c r="AU129" s="254" t="s">
        <v>84</v>
      </c>
      <c r="AV129" s="13" t="s">
        <v>86</v>
      </c>
      <c r="AW129" s="13" t="s">
        <v>32</v>
      </c>
      <c r="AX129" s="13" t="s">
        <v>76</v>
      </c>
      <c r="AY129" s="254" t="s">
        <v>129</v>
      </c>
    </row>
    <row r="130" s="14" customFormat="1">
      <c r="A130" s="14"/>
      <c r="B130" s="255"/>
      <c r="C130" s="256"/>
      <c r="D130" s="239" t="s">
        <v>140</v>
      </c>
      <c r="E130" s="257" t="s">
        <v>1</v>
      </c>
      <c r="F130" s="258" t="s">
        <v>378</v>
      </c>
      <c r="G130" s="256"/>
      <c r="H130" s="259">
        <v>24</v>
      </c>
      <c r="I130" s="260"/>
      <c r="J130" s="256"/>
      <c r="K130" s="256"/>
      <c r="L130" s="261"/>
      <c r="M130" s="262"/>
      <c r="N130" s="263"/>
      <c r="O130" s="263"/>
      <c r="P130" s="263"/>
      <c r="Q130" s="263"/>
      <c r="R130" s="263"/>
      <c r="S130" s="263"/>
      <c r="T130" s="264"/>
      <c r="U130" s="14"/>
      <c r="V130" s="14"/>
      <c r="W130" s="14"/>
      <c r="X130" s="14"/>
      <c r="Y130" s="14"/>
      <c r="Z130" s="14"/>
      <c r="AA130" s="14"/>
      <c r="AB130" s="14"/>
      <c r="AC130" s="14"/>
      <c r="AD130" s="14"/>
      <c r="AE130" s="14"/>
      <c r="AT130" s="265" t="s">
        <v>140</v>
      </c>
      <c r="AU130" s="265" t="s">
        <v>84</v>
      </c>
      <c r="AV130" s="14" t="s">
        <v>149</v>
      </c>
      <c r="AW130" s="14" t="s">
        <v>32</v>
      </c>
      <c r="AX130" s="14" t="s">
        <v>76</v>
      </c>
      <c r="AY130" s="265" t="s">
        <v>129</v>
      </c>
    </row>
    <row r="131" s="15" customFormat="1">
      <c r="A131" s="15"/>
      <c r="B131" s="266"/>
      <c r="C131" s="267"/>
      <c r="D131" s="239" t="s">
        <v>140</v>
      </c>
      <c r="E131" s="268" t="s">
        <v>1</v>
      </c>
      <c r="F131" s="269" t="s">
        <v>205</v>
      </c>
      <c r="G131" s="267"/>
      <c r="H131" s="270">
        <v>24</v>
      </c>
      <c r="I131" s="271"/>
      <c r="J131" s="267"/>
      <c r="K131" s="267"/>
      <c r="L131" s="272"/>
      <c r="M131" s="273"/>
      <c r="N131" s="274"/>
      <c r="O131" s="274"/>
      <c r="P131" s="274"/>
      <c r="Q131" s="274"/>
      <c r="R131" s="274"/>
      <c r="S131" s="274"/>
      <c r="T131" s="275"/>
      <c r="U131" s="15"/>
      <c r="V131" s="15"/>
      <c r="W131" s="15"/>
      <c r="X131" s="15"/>
      <c r="Y131" s="15"/>
      <c r="Z131" s="15"/>
      <c r="AA131" s="15"/>
      <c r="AB131" s="15"/>
      <c r="AC131" s="15"/>
      <c r="AD131" s="15"/>
      <c r="AE131" s="15"/>
      <c r="AT131" s="276" t="s">
        <v>140</v>
      </c>
      <c r="AU131" s="276" t="s">
        <v>84</v>
      </c>
      <c r="AV131" s="15" t="s">
        <v>136</v>
      </c>
      <c r="AW131" s="15" t="s">
        <v>32</v>
      </c>
      <c r="AX131" s="15" t="s">
        <v>84</v>
      </c>
      <c r="AY131" s="276" t="s">
        <v>129</v>
      </c>
    </row>
    <row r="132" s="2" customFormat="1" ht="16.5" customHeight="1">
      <c r="A132" s="38"/>
      <c r="B132" s="39"/>
      <c r="C132" s="277" t="s">
        <v>149</v>
      </c>
      <c r="D132" s="277" t="s">
        <v>264</v>
      </c>
      <c r="E132" s="278" t="s">
        <v>379</v>
      </c>
      <c r="F132" s="279" t="s">
        <v>380</v>
      </c>
      <c r="G132" s="280" t="s">
        <v>152</v>
      </c>
      <c r="H132" s="281">
        <v>3.6539999999999999</v>
      </c>
      <c r="I132" s="282"/>
      <c r="J132" s="283">
        <f>ROUND(I132*H132,2)</f>
        <v>0</v>
      </c>
      <c r="K132" s="279" t="s">
        <v>135</v>
      </c>
      <c r="L132" s="284"/>
      <c r="M132" s="285" t="s">
        <v>1</v>
      </c>
      <c r="N132" s="286" t="s">
        <v>41</v>
      </c>
      <c r="O132" s="91"/>
      <c r="P132" s="235">
        <f>O132*H132</f>
        <v>0</v>
      </c>
      <c r="Q132" s="235">
        <v>0.20000000000000001</v>
      </c>
      <c r="R132" s="235">
        <f>Q132*H132</f>
        <v>0.73080000000000001</v>
      </c>
      <c r="S132" s="235">
        <v>0</v>
      </c>
      <c r="T132" s="236">
        <f>S132*H132</f>
        <v>0</v>
      </c>
      <c r="U132" s="38"/>
      <c r="V132" s="38"/>
      <c r="W132" s="38"/>
      <c r="X132" s="38"/>
      <c r="Y132" s="38"/>
      <c r="Z132" s="38"/>
      <c r="AA132" s="38"/>
      <c r="AB132" s="38"/>
      <c r="AC132" s="38"/>
      <c r="AD132" s="38"/>
      <c r="AE132" s="38"/>
      <c r="AR132" s="237" t="s">
        <v>183</v>
      </c>
      <c r="AT132" s="237" t="s">
        <v>264</v>
      </c>
      <c r="AU132" s="237" t="s">
        <v>84</v>
      </c>
      <c r="AY132" s="17" t="s">
        <v>129</v>
      </c>
      <c r="BE132" s="238">
        <f>IF(N132="základní",J132,0)</f>
        <v>0</v>
      </c>
      <c r="BF132" s="238">
        <f>IF(N132="snížená",J132,0)</f>
        <v>0</v>
      </c>
      <c r="BG132" s="238">
        <f>IF(N132="zákl. přenesená",J132,0)</f>
        <v>0</v>
      </c>
      <c r="BH132" s="238">
        <f>IF(N132="sníž. přenesená",J132,0)</f>
        <v>0</v>
      </c>
      <c r="BI132" s="238">
        <f>IF(N132="nulová",J132,0)</f>
        <v>0</v>
      </c>
      <c r="BJ132" s="17" t="s">
        <v>84</v>
      </c>
      <c r="BK132" s="238">
        <f>ROUND(I132*H132,2)</f>
        <v>0</v>
      </c>
      <c r="BL132" s="17" t="s">
        <v>136</v>
      </c>
      <c r="BM132" s="237" t="s">
        <v>381</v>
      </c>
    </row>
    <row r="133" s="2" customFormat="1">
      <c r="A133" s="38"/>
      <c r="B133" s="39"/>
      <c r="C133" s="40"/>
      <c r="D133" s="239" t="s">
        <v>138</v>
      </c>
      <c r="E133" s="40"/>
      <c r="F133" s="240" t="s">
        <v>380</v>
      </c>
      <c r="G133" s="40"/>
      <c r="H133" s="40"/>
      <c r="I133" s="241"/>
      <c r="J133" s="40"/>
      <c r="K133" s="40"/>
      <c r="L133" s="44"/>
      <c r="M133" s="242"/>
      <c r="N133" s="243"/>
      <c r="O133" s="91"/>
      <c r="P133" s="91"/>
      <c r="Q133" s="91"/>
      <c r="R133" s="91"/>
      <c r="S133" s="91"/>
      <c r="T133" s="92"/>
      <c r="U133" s="38"/>
      <c r="V133" s="38"/>
      <c r="W133" s="38"/>
      <c r="X133" s="38"/>
      <c r="Y133" s="38"/>
      <c r="Z133" s="38"/>
      <c r="AA133" s="38"/>
      <c r="AB133" s="38"/>
      <c r="AC133" s="38"/>
      <c r="AD133" s="38"/>
      <c r="AE133" s="38"/>
      <c r="AT133" s="17" t="s">
        <v>138</v>
      </c>
      <c r="AU133" s="17" t="s">
        <v>84</v>
      </c>
    </row>
    <row r="134" s="2" customFormat="1" ht="24.15" customHeight="1">
      <c r="A134" s="38"/>
      <c r="B134" s="39"/>
      <c r="C134" s="226" t="s">
        <v>136</v>
      </c>
      <c r="D134" s="226" t="s">
        <v>131</v>
      </c>
      <c r="E134" s="227" t="s">
        <v>382</v>
      </c>
      <c r="F134" s="228" t="s">
        <v>383</v>
      </c>
      <c r="G134" s="229" t="s">
        <v>369</v>
      </c>
      <c r="H134" s="230">
        <v>24</v>
      </c>
      <c r="I134" s="231"/>
      <c r="J134" s="232">
        <f>ROUND(I134*H134,2)</f>
        <v>0</v>
      </c>
      <c r="K134" s="228" t="s">
        <v>135</v>
      </c>
      <c r="L134" s="44"/>
      <c r="M134" s="233" t="s">
        <v>1</v>
      </c>
      <c r="N134" s="234" t="s">
        <v>41</v>
      </c>
      <c r="O134" s="91"/>
      <c r="P134" s="235">
        <f>O134*H134</f>
        <v>0</v>
      </c>
      <c r="Q134" s="235">
        <v>0.0020823999999999999</v>
      </c>
      <c r="R134" s="235">
        <f>Q134*H134</f>
        <v>0.049977599999999997</v>
      </c>
      <c r="S134" s="235">
        <v>0</v>
      </c>
      <c r="T134" s="236">
        <f>S134*H134</f>
        <v>0</v>
      </c>
      <c r="U134" s="38"/>
      <c r="V134" s="38"/>
      <c r="W134" s="38"/>
      <c r="X134" s="38"/>
      <c r="Y134" s="38"/>
      <c r="Z134" s="38"/>
      <c r="AA134" s="38"/>
      <c r="AB134" s="38"/>
      <c r="AC134" s="38"/>
      <c r="AD134" s="38"/>
      <c r="AE134" s="38"/>
      <c r="AR134" s="237" t="s">
        <v>136</v>
      </c>
      <c r="AT134" s="237" t="s">
        <v>131</v>
      </c>
      <c r="AU134" s="237" t="s">
        <v>84</v>
      </c>
      <c r="AY134" s="17" t="s">
        <v>129</v>
      </c>
      <c r="BE134" s="238">
        <f>IF(N134="základní",J134,0)</f>
        <v>0</v>
      </c>
      <c r="BF134" s="238">
        <f>IF(N134="snížená",J134,0)</f>
        <v>0</v>
      </c>
      <c r="BG134" s="238">
        <f>IF(N134="zákl. přenesená",J134,0)</f>
        <v>0</v>
      </c>
      <c r="BH134" s="238">
        <f>IF(N134="sníž. přenesená",J134,0)</f>
        <v>0</v>
      </c>
      <c r="BI134" s="238">
        <f>IF(N134="nulová",J134,0)</f>
        <v>0</v>
      </c>
      <c r="BJ134" s="17" t="s">
        <v>84</v>
      </c>
      <c r="BK134" s="238">
        <f>ROUND(I134*H134,2)</f>
        <v>0</v>
      </c>
      <c r="BL134" s="17" t="s">
        <v>136</v>
      </c>
      <c r="BM134" s="237" t="s">
        <v>384</v>
      </c>
    </row>
    <row r="135" s="2" customFormat="1">
      <c r="A135" s="38"/>
      <c r="B135" s="39"/>
      <c r="C135" s="40"/>
      <c r="D135" s="239" t="s">
        <v>138</v>
      </c>
      <c r="E135" s="40"/>
      <c r="F135" s="240" t="s">
        <v>385</v>
      </c>
      <c r="G135" s="40"/>
      <c r="H135" s="40"/>
      <c r="I135" s="241"/>
      <c r="J135" s="40"/>
      <c r="K135" s="40"/>
      <c r="L135" s="44"/>
      <c r="M135" s="242"/>
      <c r="N135" s="243"/>
      <c r="O135" s="91"/>
      <c r="P135" s="91"/>
      <c r="Q135" s="91"/>
      <c r="R135" s="91"/>
      <c r="S135" s="91"/>
      <c r="T135" s="92"/>
      <c r="U135" s="38"/>
      <c r="V135" s="38"/>
      <c r="W135" s="38"/>
      <c r="X135" s="38"/>
      <c r="Y135" s="38"/>
      <c r="Z135" s="38"/>
      <c r="AA135" s="38"/>
      <c r="AB135" s="38"/>
      <c r="AC135" s="38"/>
      <c r="AD135" s="38"/>
      <c r="AE135" s="38"/>
      <c r="AT135" s="17" t="s">
        <v>138</v>
      </c>
      <c r="AU135" s="17" t="s">
        <v>84</v>
      </c>
    </row>
    <row r="136" s="13" customFormat="1">
      <c r="A136" s="13"/>
      <c r="B136" s="244"/>
      <c r="C136" s="245"/>
      <c r="D136" s="239" t="s">
        <v>140</v>
      </c>
      <c r="E136" s="246" t="s">
        <v>1</v>
      </c>
      <c r="F136" s="247" t="s">
        <v>291</v>
      </c>
      <c r="G136" s="245"/>
      <c r="H136" s="248">
        <v>24</v>
      </c>
      <c r="I136" s="249"/>
      <c r="J136" s="245"/>
      <c r="K136" s="245"/>
      <c r="L136" s="250"/>
      <c r="M136" s="251"/>
      <c r="N136" s="252"/>
      <c r="O136" s="252"/>
      <c r="P136" s="252"/>
      <c r="Q136" s="252"/>
      <c r="R136" s="252"/>
      <c r="S136" s="252"/>
      <c r="T136" s="253"/>
      <c r="U136" s="13"/>
      <c r="V136" s="13"/>
      <c r="W136" s="13"/>
      <c r="X136" s="13"/>
      <c r="Y136" s="13"/>
      <c r="Z136" s="13"/>
      <c r="AA136" s="13"/>
      <c r="AB136" s="13"/>
      <c r="AC136" s="13"/>
      <c r="AD136" s="13"/>
      <c r="AE136" s="13"/>
      <c r="AT136" s="254" t="s">
        <v>140</v>
      </c>
      <c r="AU136" s="254" t="s">
        <v>84</v>
      </c>
      <c r="AV136" s="13" t="s">
        <v>86</v>
      </c>
      <c r="AW136" s="13" t="s">
        <v>32</v>
      </c>
      <c r="AX136" s="13" t="s">
        <v>76</v>
      </c>
      <c r="AY136" s="254" t="s">
        <v>129</v>
      </c>
    </row>
    <row r="137" s="14" customFormat="1">
      <c r="A137" s="14"/>
      <c r="B137" s="255"/>
      <c r="C137" s="256"/>
      <c r="D137" s="239" t="s">
        <v>140</v>
      </c>
      <c r="E137" s="257" t="s">
        <v>1</v>
      </c>
      <c r="F137" s="258" t="s">
        <v>386</v>
      </c>
      <c r="G137" s="256"/>
      <c r="H137" s="259">
        <v>24</v>
      </c>
      <c r="I137" s="260"/>
      <c r="J137" s="256"/>
      <c r="K137" s="256"/>
      <c r="L137" s="261"/>
      <c r="M137" s="262"/>
      <c r="N137" s="263"/>
      <c r="O137" s="263"/>
      <c r="P137" s="263"/>
      <c r="Q137" s="263"/>
      <c r="R137" s="263"/>
      <c r="S137" s="263"/>
      <c r="T137" s="264"/>
      <c r="U137" s="14"/>
      <c r="V137" s="14"/>
      <c r="W137" s="14"/>
      <c r="X137" s="14"/>
      <c r="Y137" s="14"/>
      <c r="Z137" s="14"/>
      <c r="AA137" s="14"/>
      <c r="AB137" s="14"/>
      <c r="AC137" s="14"/>
      <c r="AD137" s="14"/>
      <c r="AE137" s="14"/>
      <c r="AT137" s="265" t="s">
        <v>140</v>
      </c>
      <c r="AU137" s="265" t="s">
        <v>84</v>
      </c>
      <c r="AV137" s="14" t="s">
        <v>149</v>
      </c>
      <c r="AW137" s="14" t="s">
        <v>32</v>
      </c>
      <c r="AX137" s="14" t="s">
        <v>84</v>
      </c>
      <c r="AY137" s="265" t="s">
        <v>129</v>
      </c>
    </row>
    <row r="138" s="2" customFormat="1" ht="24.15" customHeight="1">
      <c r="A138" s="38"/>
      <c r="B138" s="39"/>
      <c r="C138" s="226" t="s">
        <v>163</v>
      </c>
      <c r="D138" s="226" t="s">
        <v>131</v>
      </c>
      <c r="E138" s="227" t="s">
        <v>387</v>
      </c>
      <c r="F138" s="228" t="s">
        <v>388</v>
      </c>
      <c r="G138" s="229" t="s">
        <v>134</v>
      </c>
      <c r="H138" s="230">
        <v>17.135999999999999</v>
      </c>
      <c r="I138" s="231"/>
      <c r="J138" s="232">
        <f>ROUND(I138*H138,2)</f>
        <v>0</v>
      </c>
      <c r="K138" s="228" t="s">
        <v>135</v>
      </c>
      <c r="L138" s="44"/>
      <c r="M138" s="233" t="s">
        <v>1</v>
      </c>
      <c r="N138" s="234" t="s">
        <v>41</v>
      </c>
      <c r="O138" s="91"/>
      <c r="P138" s="235">
        <f>O138*H138</f>
        <v>0</v>
      </c>
      <c r="Q138" s="235">
        <v>0</v>
      </c>
      <c r="R138" s="235">
        <f>Q138*H138</f>
        <v>0</v>
      </c>
      <c r="S138" s="235">
        <v>0</v>
      </c>
      <c r="T138" s="236">
        <f>S138*H138</f>
        <v>0</v>
      </c>
      <c r="U138" s="38"/>
      <c r="V138" s="38"/>
      <c r="W138" s="38"/>
      <c r="X138" s="38"/>
      <c r="Y138" s="38"/>
      <c r="Z138" s="38"/>
      <c r="AA138" s="38"/>
      <c r="AB138" s="38"/>
      <c r="AC138" s="38"/>
      <c r="AD138" s="38"/>
      <c r="AE138" s="38"/>
      <c r="AR138" s="237" t="s">
        <v>136</v>
      </c>
      <c r="AT138" s="237" t="s">
        <v>131</v>
      </c>
      <c r="AU138" s="237" t="s">
        <v>84</v>
      </c>
      <c r="AY138" s="17" t="s">
        <v>129</v>
      </c>
      <c r="BE138" s="238">
        <f>IF(N138="základní",J138,0)</f>
        <v>0</v>
      </c>
      <c r="BF138" s="238">
        <f>IF(N138="snížená",J138,0)</f>
        <v>0</v>
      </c>
      <c r="BG138" s="238">
        <f>IF(N138="zákl. přenesená",J138,0)</f>
        <v>0</v>
      </c>
      <c r="BH138" s="238">
        <f>IF(N138="sníž. přenesená",J138,0)</f>
        <v>0</v>
      </c>
      <c r="BI138" s="238">
        <f>IF(N138="nulová",J138,0)</f>
        <v>0</v>
      </c>
      <c r="BJ138" s="17" t="s">
        <v>84</v>
      </c>
      <c r="BK138" s="238">
        <f>ROUND(I138*H138,2)</f>
        <v>0</v>
      </c>
      <c r="BL138" s="17" t="s">
        <v>136</v>
      </c>
      <c r="BM138" s="237" t="s">
        <v>389</v>
      </c>
    </row>
    <row r="139" s="2" customFormat="1">
      <c r="A139" s="38"/>
      <c r="B139" s="39"/>
      <c r="C139" s="40"/>
      <c r="D139" s="239" t="s">
        <v>138</v>
      </c>
      <c r="E139" s="40"/>
      <c r="F139" s="240" t="s">
        <v>390</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138</v>
      </c>
      <c r="AU139" s="17" t="s">
        <v>84</v>
      </c>
    </row>
    <row r="140" s="13" customFormat="1">
      <c r="A140" s="13"/>
      <c r="B140" s="244"/>
      <c r="C140" s="245"/>
      <c r="D140" s="239" t="s">
        <v>140</v>
      </c>
      <c r="E140" s="246" t="s">
        <v>1</v>
      </c>
      <c r="F140" s="247" t="s">
        <v>391</v>
      </c>
      <c r="G140" s="245"/>
      <c r="H140" s="248">
        <v>3.024</v>
      </c>
      <c r="I140" s="249"/>
      <c r="J140" s="245"/>
      <c r="K140" s="245"/>
      <c r="L140" s="250"/>
      <c r="M140" s="251"/>
      <c r="N140" s="252"/>
      <c r="O140" s="252"/>
      <c r="P140" s="252"/>
      <c r="Q140" s="252"/>
      <c r="R140" s="252"/>
      <c r="S140" s="252"/>
      <c r="T140" s="253"/>
      <c r="U140" s="13"/>
      <c r="V140" s="13"/>
      <c r="W140" s="13"/>
      <c r="X140" s="13"/>
      <c r="Y140" s="13"/>
      <c r="Z140" s="13"/>
      <c r="AA140" s="13"/>
      <c r="AB140" s="13"/>
      <c r="AC140" s="13"/>
      <c r="AD140" s="13"/>
      <c r="AE140" s="13"/>
      <c r="AT140" s="254" t="s">
        <v>140</v>
      </c>
      <c r="AU140" s="254" t="s">
        <v>84</v>
      </c>
      <c r="AV140" s="13" t="s">
        <v>86</v>
      </c>
      <c r="AW140" s="13" t="s">
        <v>32</v>
      </c>
      <c r="AX140" s="13" t="s">
        <v>76</v>
      </c>
      <c r="AY140" s="254" t="s">
        <v>129</v>
      </c>
    </row>
    <row r="141" s="14" customFormat="1">
      <c r="A141" s="14"/>
      <c r="B141" s="255"/>
      <c r="C141" s="256"/>
      <c r="D141" s="239" t="s">
        <v>140</v>
      </c>
      <c r="E141" s="257" t="s">
        <v>1</v>
      </c>
      <c r="F141" s="258" t="s">
        <v>378</v>
      </c>
      <c r="G141" s="256"/>
      <c r="H141" s="259">
        <v>3.024</v>
      </c>
      <c r="I141" s="260"/>
      <c r="J141" s="256"/>
      <c r="K141" s="256"/>
      <c r="L141" s="261"/>
      <c r="M141" s="262"/>
      <c r="N141" s="263"/>
      <c r="O141" s="263"/>
      <c r="P141" s="263"/>
      <c r="Q141" s="263"/>
      <c r="R141" s="263"/>
      <c r="S141" s="263"/>
      <c r="T141" s="264"/>
      <c r="U141" s="14"/>
      <c r="V141" s="14"/>
      <c r="W141" s="14"/>
      <c r="X141" s="14"/>
      <c r="Y141" s="14"/>
      <c r="Z141" s="14"/>
      <c r="AA141" s="14"/>
      <c r="AB141" s="14"/>
      <c r="AC141" s="14"/>
      <c r="AD141" s="14"/>
      <c r="AE141" s="14"/>
      <c r="AT141" s="265" t="s">
        <v>140</v>
      </c>
      <c r="AU141" s="265" t="s">
        <v>84</v>
      </c>
      <c r="AV141" s="14" t="s">
        <v>149</v>
      </c>
      <c r="AW141" s="14" t="s">
        <v>32</v>
      </c>
      <c r="AX141" s="14" t="s">
        <v>76</v>
      </c>
      <c r="AY141" s="265" t="s">
        <v>129</v>
      </c>
    </row>
    <row r="142" s="13" customFormat="1">
      <c r="A142" s="13"/>
      <c r="B142" s="244"/>
      <c r="C142" s="245"/>
      <c r="D142" s="239" t="s">
        <v>140</v>
      </c>
      <c r="E142" s="246" t="s">
        <v>1</v>
      </c>
      <c r="F142" s="247" t="s">
        <v>392</v>
      </c>
      <c r="G142" s="245"/>
      <c r="H142" s="248">
        <v>14.112</v>
      </c>
      <c r="I142" s="249"/>
      <c r="J142" s="245"/>
      <c r="K142" s="245"/>
      <c r="L142" s="250"/>
      <c r="M142" s="251"/>
      <c r="N142" s="252"/>
      <c r="O142" s="252"/>
      <c r="P142" s="252"/>
      <c r="Q142" s="252"/>
      <c r="R142" s="252"/>
      <c r="S142" s="252"/>
      <c r="T142" s="253"/>
      <c r="U142" s="13"/>
      <c r="V142" s="13"/>
      <c r="W142" s="13"/>
      <c r="X142" s="13"/>
      <c r="Y142" s="13"/>
      <c r="Z142" s="13"/>
      <c r="AA142" s="13"/>
      <c r="AB142" s="13"/>
      <c r="AC142" s="13"/>
      <c r="AD142" s="13"/>
      <c r="AE142" s="13"/>
      <c r="AT142" s="254" t="s">
        <v>140</v>
      </c>
      <c r="AU142" s="254" t="s">
        <v>84</v>
      </c>
      <c r="AV142" s="13" t="s">
        <v>86</v>
      </c>
      <c r="AW142" s="13" t="s">
        <v>32</v>
      </c>
      <c r="AX142" s="13" t="s">
        <v>76</v>
      </c>
      <c r="AY142" s="254" t="s">
        <v>129</v>
      </c>
    </row>
    <row r="143" s="14" customFormat="1">
      <c r="A143" s="14"/>
      <c r="B143" s="255"/>
      <c r="C143" s="256"/>
      <c r="D143" s="239" t="s">
        <v>140</v>
      </c>
      <c r="E143" s="257" t="s">
        <v>1</v>
      </c>
      <c r="F143" s="258" t="s">
        <v>373</v>
      </c>
      <c r="G143" s="256"/>
      <c r="H143" s="259">
        <v>14.112</v>
      </c>
      <c r="I143" s="260"/>
      <c r="J143" s="256"/>
      <c r="K143" s="256"/>
      <c r="L143" s="261"/>
      <c r="M143" s="262"/>
      <c r="N143" s="263"/>
      <c r="O143" s="263"/>
      <c r="P143" s="263"/>
      <c r="Q143" s="263"/>
      <c r="R143" s="263"/>
      <c r="S143" s="263"/>
      <c r="T143" s="264"/>
      <c r="U143" s="14"/>
      <c r="V143" s="14"/>
      <c r="W143" s="14"/>
      <c r="X143" s="14"/>
      <c r="Y143" s="14"/>
      <c r="Z143" s="14"/>
      <c r="AA143" s="14"/>
      <c r="AB143" s="14"/>
      <c r="AC143" s="14"/>
      <c r="AD143" s="14"/>
      <c r="AE143" s="14"/>
      <c r="AT143" s="265" t="s">
        <v>140</v>
      </c>
      <c r="AU143" s="265" t="s">
        <v>84</v>
      </c>
      <c r="AV143" s="14" t="s">
        <v>149</v>
      </c>
      <c r="AW143" s="14" t="s">
        <v>32</v>
      </c>
      <c r="AX143" s="14" t="s">
        <v>76</v>
      </c>
      <c r="AY143" s="265" t="s">
        <v>129</v>
      </c>
    </row>
    <row r="144" s="15" customFormat="1">
      <c r="A144" s="15"/>
      <c r="B144" s="266"/>
      <c r="C144" s="267"/>
      <c r="D144" s="239" t="s">
        <v>140</v>
      </c>
      <c r="E144" s="268" t="s">
        <v>1</v>
      </c>
      <c r="F144" s="269" t="s">
        <v>205</v>
      </c>
      <c r="G144" s="267"/>
      <c r="H144" s="270">
        <v>17.135999999999999</v>
      </c>
      <c r="I144" s="271"/>
      <c r="J144" s="267"/>
      <c r="K144" s="267"/>
      <c r="L144" s="272"/>
      <c r="M144" s="273"/>
      <c r="N144" s="274"/>
      <c r="O144" s="274"/>
      <c r="P144" s="274"/>
      <c r="Q144" s="274"/>
      <c r="R144" s="274"/>
      <c r="S144" s="274"/>
      <c r="T144" s="275"/>
      <c r="U144" s="15"/>
      <c r="V144" s="15"/>
      <c r="W144" s="15"/>
      <c r="X144" s="15"/>
      <c r="Y144" s="15"/>
      <c r="Z144" s="15"/>
      <c r="AA144" s="15"/>
      <c r="AB144" s="15"/>
      <c r="AC144" s="15"/>
      <c r="AD144" s="15"/>
      <c r="AE144" s="15"/>
      <c r="AT144" s="276" t="s">
        <v>140</v>
      </c>
      <c r="AU144" s="276" t="s">
        <v>84</v>
      </c>
      <c r="AV144" s="15" t="s">
        <v>136</v>
      </c>
      <c r="AW144" s="15" t="s">
        <v>32</v>
      </c>
      <c r="AX144" s="15" t="s">
        <v>84</v>
      </c>
      <c r="AY144" s="276" t="s">
        <v>129</v>
      </c>
    </row>
    <row r="145" s="2" customFormat="1" ht="37.8" customHeight="1">
      <c r="A145" s="38"/>
      <c r="B145" s="39"/>
      <c r="C145" s="226" t="s">
        <v>169</v>
      </c>
      <c r="D145" s="226" t="s">
        <v>131</v>
      </c>
      <c r="E145" s="227" t="s">
        <v>291</v>
      </c>
      <c r="F145" s="228" t="s">
        <v>393</v>
      </c>
      <c r="G145" s="229" t="s">
        <v>394</v>
      </c>
      <c r="H145" s="230">
        <v>72</v>
      </c>
      <c r="I145" s="231"/>
      <c r="J145" s="232">
        <f>ROUND(I145*H145,2)</f>
        <v>0</v>
      </c>
      <c r="K145" s="228" t="s">
        <v>1</v>
      </c>
      <c r="L145" s="44"/>
      <c r="M145" s="233" t="s">
        <v>1</v>
      </c>
      <c r="N145" s="234" t="s">
        <v>41</v>
      </c>
      <c r="O145" s="91"/>
      <c r="P145" s="235">
        <f>O145*H145</f>
        <v>0</v>
      </c>
      <c r="Q145" s="235">
        <v>0</v>
      </c>
      <c r="R145" s="235">
        <f>Q145*H145</f>
        <v>0</v>
      </c>
      <c r="S145" s="235">
        <v>0</v>
      </c>
      <c r="T145" s="236">
        <f>S145*H145</f>
        <v>0</v>
      </c>
      <c r="U145" s="38"/>
      <c r="V145" s="38"/>
      <c r="W145" s="38"/>
      <c r="X145" s="38"/>
      <c r="Y145" s="38"/>
      <c r="Z145" s="38"/>
      <c r="AA145" s="38"/>
      <c r="AB145" s="38"/>
      <c r="AC145" s="38"/>
      <c r="AD145" s="38"/>
      <c r="AE145" s="38"/>
      <c r="AR145" s="237" t="s">
        <v>395</v>
      </c>
      <c r="AT145" s="237" t="s">
        <v>131</v>
      </c>
      <c r="AU145" s="237" t="s">
        <v>84</v>
      </c>
      <c r="AY145" s="17" t="s">
        <v>129</v>
      </c>
      <c r="BE145" s="238">
        <f>IF(N145="základní",J145,0)</f>
        <v>0</v>
      </c>
      <c r="BF145" s="238">
        <f>IF(N145="snížená",J145,0)</f>
        <v>0</v>
      </c>
      <c r="BG145" s="238">
        <f>IF(N145="zákl. přenesená",J145,0)</f>
        <v>0</v>
      </c>
      <c r="BH145" s="238">
        <f>IF(N145="sníž. přenesená",J145,0)</f>
        <v>0</v>
      </c>
      <c r="BI145" s="238">
        <f>IF(N145="nulová",J145,0)</f>
        <v>0</v>
      </c>
      <c r="BJ145" s="17" t="s">
        <v>84</v>
      </c>
      <c r="BK145" s="238">
        <f>ROUND(I145*H145,2)</f>
        <v>0</v>
      </c>
      <c r="BL145" s="17" t="s">
        <v>395</v>
      </c>
      <c r="BM145" s="237" t="s">
        <v>396</v>
      </c>
    </row>
    <row r="146" s="2" customFormat="1">
      <c r="A146" s="38"/>
      <c r="B146" s="39"/>
      <c r="C146" s="40"/>
      <c r="D146" s="239" t="s">
        <v>138</v>
      </c>
      <c r="E146" s="40"/>
      <c r="F146" s="240" t="s">
        <v>397</v>
      </c>
      <c r="G146" s="40"/>
      <c r="H146" s="40"/>
      <c r="I146" s="241"/>
      <c r="J146" s="40"/>
      <c r="K146" s="40"/>
      <c r="L146" s="44"/>
      <c r="M146" s="242"/>
      <c r="N146" s="243"/>
      <c r="O146" s="91"/>
      <c r="P146" s="91"/>
      <c r="Q146" s="91"/>
      <c r="R146" s="91"/>
      <c r="S146" s="91"/>
      <c r="T146" s="92"/>
      <c r="U146" s="38"/>
      <c r="V146" s="38"/>
      <c r="W146" s="38"/>
      <c r="X146" s="38"/>
      <c r="Y146" s="38"/>
      <c r="Z146" s="38"/>
      <c r="AA146" s="38"/>
      <c r="AB146" s="38"/>
      <c r="AC146" s="38"/>
      <c r="AD146" s="38"/>
      <c r="AE146" s="38"/>
      <c r="AT146" s="17" t="s">
        <v>138</v>
      </c>
      <c r="AU146" s="17" t="s">
        <v>84</v>
      </c>
    </row>
    <row r="147" s="13" customFormat="1">
      <c r="A147" s="13"/>
      <c r="B147" s="244"/>
      <c r="C147" s="245"/>
      <c r="D147" s="239" t="s">
        <v>140</v>
      </c>
      <c r="E147" s="246" t="s">
        <v>1</v>
      </c>
      <c r="F147" s="247" t="s">
        <v>398</v>
      </c>
      <c r="G147" s="245"/>
      <c r="H147" s="248">
        <v>72</v>
      </c>
      <c r="I147" s="249"/>
      <c r="J147" s="245"/>
      <c r="K147" s="245"/>
      <c r="L147" s="250"/>
      <c r="M147" s="251"/>
      <c r="N147" s="252"/>
      <c r="O147" s="252"/>
      <c r="P147" s="252"/>
      <c r="Q147" s="252"/>
      <c r="R147" s="252"/>
      <c r="S147" s="252"/>
      <c r="T147" s="253"/>
      <c r="U147" s="13"/>
      <c r="V147" s="13"/>
      <c r="W147" s="13"/>
      <c r="X147" s="13"/>
      <c r="Y147" s="13"/>
      <c r="Z147" s="13"/>
      <c r="AA147" s="13"/>
      <c r="AB147" s="13"/>
      <c r="AC147" s="13"/>
      <c r="AD147" s="13"/>
      <c r="AE147" s="13"/>
      <c r="AT147" s="254" t="s">
        <v>140</v>
      </c>
      <c r="AU147" s="254" t="s">
        <v>84</v>
      </c>
      <c r="AV147" s="13" t="s">
        <v>86</v>
      </c>
      <c r="AW147" s="13" t="s">
        <v>32</v>
      </c>
      <c r="AX147" s="13" t="s">
        <v>76</v>
      </c>
      <c r="AY147" s="254" t="s">
        <v>129</v>
      </c>
    </row>
    <row r="148" s="14" customFormat="1">
      <c r="A148" s="14"/>
      <c r="B148" s="255"/>
      <c r="C148" s="256"/>
      <c r="D148" s="239" t="s">
        <v>140</v>
      </c>
      <c r="E148" s="257" t="s">
        <v>1</v>
      </c>
      <c r="F148" s="258" t="s">
        <v>386</v>
      </c>
      <c r="G148" s="256"/>
      <c r="H148" s="259">
        <v>72</v>
      </c>
      <c r="I148" s="260"/>
      <c r="J148" s="256"/>
      <c r="K148" s="256"/>
      <c r="L148" s="261"/>
      <c r="M148" s="262"/>
      <c r="N148" s="263"/>
      <c r="O148" s="263"/>
      <c r="P148" s="263"/>
      <c r="Q148" s="263"/>
      <c r="R148" s="263"/>
      <c r="S148" s="263"/>
      <c r="T148" s="264"/>
      <c r="U148" s="14"/>
      <c r="V148" s="14"/>
      <c r="W148" s="14"/>
      <c r="X148" s="14"/>
      <c r="Y148" s="14"/>
      <c r="Z148" s="14"/>
      <c r="AA148" s="14"/>
      <c r="AB148" s="14"/>
      <c r="AC148" s="14"/>
      <c r="AD148" s="14"/>
      <c r="AE148" s="14"/>
      <c r="AT148" s="265" t="s">
        <v>140</v>
      </c>
      <c r="AU148" s="265" t="s">
        <v>84</v>
      </c>
      <c r="AV148" s="14" t="s">
        <v>149</v>
      </c>
      <c r="AW148" s="14" t="s">
        <v>32</v>
      </c>
      <c r="AX148" s="14" t="s">
        <v>76</v>
      </c>
      <c r="AY148" s="265" t="s">
        <v>129</v>
      </c>
    </row>
    <row r="149" s="15" customFormat="1">
      <c r="A149" s="15"/>
      <c r="B149" s="266"/>
      <c r="C149" s="267"/>
      <c r="D149" s="239" t="s">
        <v>140</v>
      </c>
      <c r="E149" s="268" t="s">
        <v>1</v>
      </c>
      <c r="F149" s="269" t="s">
        <v>205</v>
      </c>
      <c r="G149" s="267"/>
      <c r="H149" s="270">
        <v>72</v>
      </c>
      <c r="I149" s="271"/>
      <c r="J149" s="267"/>
      <c r="K149" s="267"/>
      <c r="L149" s="272"/>
      <c r="M149" s="273"/>
      <c r="N149" s="274"/>
      <c r="O149" s="274"/>
      <c r="P149" s="274"/>
      <c r="Q149" s="274"/>
      <c r="R149" s="274"/>
      <c r="S149" s="274"/>
      <c r="T149" s="275"/>
      <c r="U149" s="15"/>
      <c r="V149" s="15"/>
      <c r="W149" s="15"/>
      <c r="X149" s="15"/>
      <c r="Y149" s="15"/>
      <c r="Z149" s="15"/>
      <c r="AA149" s="15"/>
      <c r="AB149" s="15"/>
      <c r="AC149" s="15"/>
      <c r="AD149" s="15"/>
      <c r="AE149" s="15"/>
      <c r="AT149" s="276" t="s">
        <v>140</v>
      </c>
      <c r="AU149" s="276" t="s">
        <v>84</v>
      </c>
      <c r="AV149" s="15" t="s">
        <v>136</v>
      </c>
      <c r="AW149" s="15" t="s">
        <v>32</v>
      </c>
      <c r="AX149" s="15" t="s">
        <v>84</v>
      </c>
      <c r="AY149" s="276" t="s">
        <v>129</v>
      </c>
    </row>
    <row r="150" s="2" customFormat="1" ht="24.15" customHeight="1">
      <c r="A150" s="38"/>
      <c r="B150" s="39"/>
      <c r="C150" s="226" t="s">
        <v>176</v>
      </c>
      <c r="D150" s="226" t="s">
        <v>131</v>
      </c>
      <c r="E150" s="227" t="s">
        <v>149</v>
      </c>
      <c r="F150" s="228" t="s">
        <v>399</v>
      </c>
      <c r="G150" s="229" t="s">
        <v>394</v>
      </c>
      <c r="H150" s="230">
        <v>24</v>
      </c>
      <c r="I150" s="231"/>
      <c r="J150" s="232">
        <f>ROUND(I150*H150,2)</f>
        <v>0</v>
      </c>
      <c r="K150" s="228" t="s">
        <v>1</v>
      </c>
      <c r="L150" s="44"/>
      <c r="M150" s="233" t="s">
        <v>1</v>
      </c>
      <c r="N150" s="234" t="s">
        <v>41</v>
      </c>
      <c r="O150" s="91"/>
      <c r="P150" s="235">
        <f>O150*H150</f>
        <v>0</v>
      </c>
      <c r="Q150" s="235">
        <v>0</v>
      </c>
      <c r="R150" s="235">
        <f>Q150*H150</f>
        <v>0</v>
      </c>
      <c r="S150" s="235">
        <v>0</v>
      </c>
      <c r="T150" s="236">
        <f>S150*H150</f>
        <v>0</v>
      </c>
      <c r="U150" s="38"/>
      <c r="V150" s="38"/>
      <c r="W150" s="38"/>
      <c r="X150" s="38"/>
      <c r="Y150" s="38"/>
      <c r="Z150" s="38"/>
      <c r="AA150" s="38"/>
      <c r="AB150" s="38"/>
      <c r="AC150" s="38"/>
      <c r="AD150" s="38"/>
      <c r="AE150" s="38"/>
      <c r="AR150" s="237" t="s">
        <v>136</v>
      </c>
      <c r="AT150" s="237" t="s">
        <v>131</v>
      </c>
      <c r="AU150" s="237" t="s">
        <v>84</v>
      </c>
      <c r="AY150" s="17" t="s">
        <v>129</v>
      </c>
      <c r="BE150" s="238">
        <f>IF(N150="základní",J150,0)</f>
        <v>0</v>
      </c>
      <c r="BF150" s="238">
        <f>IF(N150="snížená",J150,0)</f>
        <v>0</v>
      </c>
      <c r="BG150" s="238">
        <f>IF(N150="zákl. přenesená",J150,0)</f>
        <v>0</v>
      </c>
      <c r="BH150" s="238">
        <f>IF(N150="sníž. přenesená",J150,0)</f>
        <v>0</v>
      </c>
      <c r="BI150" s="238">
        <f>IF(N150="nulová",J150,0)</f>
        <v>0</v>
      </c>
      <c r="BJ150" s="17" t="s">
        <v>84</v>
      </c>
      <c r="BK150" s="238">
        <f>ROUND(I150*H150,2)</f>
        <v>0</v>
      </c>
      <c r="BL150" s="17" t="s">
        <v>136</v>
      </c>
      <c r="BM150" s="237" t="s">
        <v>400</v>
      </c>
    </row>
    <row r="151" s="2" customFormat="1">
      <c r="A151" s="38"/>
      <c r="B151" s="39"/>
      <c r="C151" s="40"/>
      <c r="D151" s="239" t="s">
        <v>138</v>
      </c>
      <c r="E151" s="40"/>
      <c r="F151" s="240" t="s">
        <v>401</v>
      </c>
      <c r="G151" s="40"/>
      <c r="H151" s="40"/>
      <c r="I151" s="241"/>
      <c r="J151" s="40"/>
      <c r="K151" s="40"/>
      <c r="L151" s="44"/>
      <c r="M151" s="242"/>
      <c r="N151" s="243"/>
      <c r="O151" s="91"/>
      <c r="P151" s="91"/>
      <c r="Q151" s="91"/>
      <c r="R151" s="91"/>
      <c r="S151" s="91"/>
      <c r="T151" s="92"/>
      <c r="U151" s="38"/>
      <c r="V151" s="38"/>
      <c r="W151" s="38"/>
      <c r="X151" s="38"/>
      <c r="Y151" s="38"/>
      <c r="Z151" s="38"/>
      <c r="AA151" s="38"/>
      <c r="AB151" s="38"/>
      <c r="AC151" s="38"/>
      <c r="AD151" s="38"/>
      <c r="AE151" s="38"/>
      <c r="AT151" s="17" t="s">
        <v>138</v>
      </c>
      <c r="AU151" s="17" t="s">
        <v>84</v>
      </c>
    </row>
    <row r="152" s="13" customFormat="1">
      <c r="A152" s="13"/>
      <c r="B152" s="244"/>
      <c r="C152" s="245"/>
      <c r="D152" s="239" t="s">
        <v>140</v>
      </c>
      <c r="E152" s="246" t="s">
        <v>1</v>
      </c>
      <c r="F152" s="247" t="s">
        <v>291</v>
      </c>
      <c r="G152" s="245"/>
      <c r="H152" s="248">
        <v>24</v>
      </c>
      <c r="I152" s="249"/>
      <c r="J152" s="245"/>
      <c r="K152" s="245"/>
      <c r="L152" s="250"/>
      <c r="M152" s="251"/>
      <c r="N152" s="252"/>
      <c r="O152" s="252"/>
      <c r="P152" s="252"/>
      <c r="Q152" s="252"/>
      <c r="R152" s="252"/>
      <c r="S152" s="252"/>
      <c r="T152" s="253"/>
      <c r="U152" s="13"/>
      <c r="V152" s="13"/>
      <c r="W152" s="13"/>
      <c r="X152" s="13"/>
      <c r="Y152" s="13"/>
      <c r="Z152" s="13"/>
      <c r="AA152" s="13"/>
      <c r="AB152" s="13"/>
      <c r="AC152" s="13"/>
      <c r="AD152" s="13"/>
      <c r="AE152" s="13"/>
      <c r="AT152" s="254" t="s">
        <v>140</v>
      </c>
      <c r="AU152" s="254" t="s">
        <v>84</v>
      </c>
      <c r="AV152" s="13" t="s">
        <v>86</v>
      </c>
      <c r="AW152" s="13" t="s">
        <v>32</v>
      </c>
      <c r="AX152" s="13" t="s">
        <v>76</v>
      </c>
      <c r="AY152" s="254" t="s">
        <v>129</v>
      </c>
    </row>
    <row r="153" s="14" customFormat="1">
      <c r="A153" s="14"/>
      <c r="B153" s="255"/>
      <c r="C153" s="256"/>
      <c r="D153" s="239" t="s">
        <v>140</v>
      </c>
      <c r="E153" s="257" t="s">
        <v>1</v>
      </c>
      <c r="F153" s="258" t="s">
        <v>402</v>
      </c>
      <c r="G153" s="256"/>
      <c r="H153" s="259">
        <v>24</v>
      </c>
      <c r="I153" s="260"/>
      <c r="J153" s="256"/>
      <c r="K153" s="256"/>
      <c r="L153" s="261"/>
      <c r="M153" s="262"/>
      <c r="N153" s="263"/>
      <c r="O153" s="263"/>
      <c r="P153" s="263"/>
      <c r="Q153" s="263"/>
      <c r="R153" s="263"/>
      <c r="S153" s="263"/>
      <c r="T153" s="264"/>
      <c r="U153" s="14"/>
      <c r="V153" s="14"/>
      <c r="W153" s="14"/>
      <c r="X153" s="14"/>
      <c r="Y153" s="14"/>
      <c r="Z153" s="14"/>
      <c r="AA153" s="14"/>
      <c r="AB153" s="14"/>
      <c r="AC153" s="14"/>
      <c r="AD153" s="14"/>
      <c r="AE153" s="14"/>
      <c r="AT153" s="265" t="s">
        <v>140</v>
      </c>
      <c r="AU153" s="265" t="s">
        <v>84</v>
      </c>
      <c r="AV153" s="14" t="s">
        <v>149</v>
      </c>
      <c r="AW153" s="14" t="s">
        <v>32</v>
      </c>
      <c r="AX153" s="14" t="s">
        <v>76</v>
      </c>
      <c r="AY153" s="265" t="s">
        <v>129</v>
      </c>
    </row>
    <row r="154" s="15" customFormat="1">
      <c r="A154" s="15"/>
      <c r="B154" s="266"/>
      <c r="C154" s="267"/>
      <c r="D154" s="239" t="s">
        <v>140</v>
      </c>
      <c r="E154" s="268" t="s">
        <v>1</v>
      </c>
      <c r="F154" s="269" t="s">
        <v>205</v>
      </c>
      <c r="G154" s="267"/>
      <c r="H154" s="270">
        <v>24</v>
      </c>
      <c r="I154" s="271"/>
      <c r="J154" s="267"/>
      <c r="K154" s="267"/>
      <c r="L154" s="272"/>
      <c r="M154" s="273"/>
      <c r="N154" s="274"/>
      <c r="O154" s="274"/>
      <c r="P154" s="274"/>
      <c r="Q154" s="274"/>
      <c r="R154" s="274"/>
      <c r="S154" s="274"/>
      <c r="T154" s="275"/>
      <c r="U154" s="15"/>
      <c r="V154" s="15"/>
      <c r="W154" s="15"/>
      <c r="X154" s="15"/>
      <c r="Y154" s="15"/>
      <c r="Z154" s="15"/>
      <c r="AA154" s="15"/>
      <c r="AB154" s="15"/>
      <c r="AC154" s="15"/>
      <c r="AD154" s="15"/>
      <c r="AE154" s="15"/>
      <c r="AT154" s="276" t="s">
        <v>140</v>
      </c>
      <c r="AU154" s="276" t="s">
        <v>84</v>
      </c>
      <c r="AV154" s="15" t="s">
        <v>136</v>
      </c>
      <c r="AW154" s="15" t="s">
        <v>32</v>
      </c>
      <c r="AX154" s="15" t="s">
        <v>84</v>
      </c>
      <c r="AY154" s="276" t="s">
        <v>129</v>
      </c>
    </row>
    <row r="155" s="2" customFormat="1" ht="16.5" customHeight="1">
      <c r="A155" s="38"/>
      <c r="B155" s="39"/>
      <c r="C155" s="226" t="s">
        <v>183</v>
      </c>
      <c r="D155" s="226" t="s">
        <v>131</v>
      </c>
      <c r="E155" s="227" t="s">
        <v>344</v>
      </c>
      <c r="F155" s="228" t="s">
        <v>403</v>
      </c>
      <c r="G155" s="229" t="s">
        <v>318</v>
      </c>
      <c r="H155" s="230">
        <v>9.5999999999999996</v>
      </c>
      <c r="I155" s="231"/>
      <c r="J155" s="232">
        <f>ROUND(I155*H155,2)</f>
        <v>0</v>
      </c>
      <c r="K155" s="228" t="s">
        <v>1</v>
      </c>
      <c r="L155" s="44"/>
      <c r="M155" s="233" t="s">
        <v>1</v>
      </c>
      <c r="N155" s="234" t="s">
        <v>41</v>
      </c>
      <c r="O155" s="91"/>
      <c r="P155" s="235">
        <f>O155*H155</f>
        <v>0</v>
      </c>
      <c r="Q155" s="235">
        <v>0</v>
      </c>
      <c r="R155" s="235">
        <f>Q155*H155</f>
        <v>0</v>
      </c>
      <c r="S155" s="235">
        <v>0</v>
      </c>
      <c r="T155" s="236">
        <f>S155*H155</f>
        <v>0</v>
      </c>
      <c r="U155" s="38"/>
      <c r="V155" s="38"/>
      <c r="W155" s="38"/>
      <c r="X155" s="38"/>
      <c r="Y155" s="38"/>
      <c r="Z155" s="38"/>
      <c r="AA155" s="38"/>
      <c r="AB155" s="38"/>
      <c r="AC155" s="38"/>
      <c r="AD155" s="38"/>
      <c r="AE155" s="38"/>
      <c r="AR155" s="237" t="s">
        <v>136</v>
      </c>
      <c r="AT155" s="237" t="s">
        <v>131</v>
      </c>
      <c r="AU155" s="237" t="s">
        <v>84</v>
      </c>
      <c r="AY155" s="17" t="s">
        <v>129</v>
      </c>
      <c r="BE155" s="238">
        <f>IF(N155="základní",J155,0)</f>
        <v>0</v>
      </c>
      <c r="BF155" s="238">
        <f>IF(N155="snížená",J155,0)</f>
        <v>0</v>
      </c>
      <c r="BG155" s="238">
        <f>IF(N155="zákl. přenesená",J155,0)</f>
        <v>0</v>
      </c>
      <c r="BH155" s="238">
        <f>IF(N155="sníž. přenesená",J155,0)</f>
        <v>0</v>
      </c>
      <c r="BI155" s="238">
        <f>IF(N155="nulová",J155,0)</f>
        <v>0</v>
      </c>
      <c r="BJ155" s="17" t="s">
        <v>84</v>
      </c>
      <c r="BK155" s="238">
        <f>ROUND(I155*H155,2)</f>
        <v>0</v>
      </c>
      <c r="BL155" s="17" t="s">
        <v>136</v>
      </c>
      <c r="BM155" s="237" t="s">
        <v>404</v>
      </c>
    </row>
    <row r="156" s="13" customFormat="1">
      <c r="A156" s="13"/>
      <c r="B156" s="244"/>
      <c r="C156" s="245"/>
      <c r="D156" s="239" t="s">
        <v>140</v>
      </c>
      <c r="E156" s="246" t="s">
        <v>1</v>
      </c>
      <c r="F156" s="247" t="s">
        <v>405</v>
      </c>
      <c r="G156" s="245"/>
      <c r="H156" s="248">
        <v>9.5999999999999996</v>
      </c>
      <c r="I156" s="249"/>
      <c r="J156" s="245"/>
      <c r="K156" s="245"/>
      <c r="L156" s="250"/>
      <c r="M156" s="251"/>
      <c r="N156" s="252"/>
      <c r="O156" s="252"/>
      <c r="P156" s="252"/>
      <c r="Q156" s="252"/>
      <c r="R156" s="252"/>
      <c r="S156" s="252"/>
      <c r="T156" s="253"/>
      <c r="U156" s="13"/>
      <c r="V156" s="13"/>
      <c r="W156" s="13"/>
      <c r="X156" s="13"/>
      <c r="Y156" s="13"/>
      <c r="Z156" s="13"/>
      <c r="AA156" s="13"/>
      <c r="AB156" s="13"/>
      <c r="AC156" s="13"/>
      <c r="AD156" s="13"/>
      <c r="AE156" s="13"/>
      <c r="AT156" s="254" t="s">
        <v>140</v>
      </c>
      <c r="AU156" s="254" t="s">
        <v>84</v>
      </c>
      <c r="AV156" s="13" t="s">
        <v>86</v>
      </c>
      <c r="AW156" s="13" t="s">
        <v>32</v>
      </c>
      <c r="AX156" s="13" t="s">
        <v>76</v>
      </c>
      <c r="AY156" s="254" t="s">
        <v>129</v>
      </c>
    </row>
    <row r="157" s="14" customFormat="1">
      <c r="A157" s="14"/>
      <c r="B157" s="255"/>
      <c r="C157" s="256"/>
      <c r="D157" s="239" t="s">
        <v>140</v>
      </c>
      <c r="E157" s="257" t="s">
        <v>1</v>
      </c>
      <c r="F157" s="258" t="s">
        <v>386</v>
      </c>
      <c r="G157" s="256"/>
      <c r="H157" s="259">
        <v>9.5999999999999996</v>
      </c>
      <c r="I157" s="260"/>
      <c r="J157" s="256"/>
      <c r="K157" s="256"/>
      <c r="L157" s="261"/>
      <c r="M157" s="262"/>
      <c r="N157" s="263"/>
      <c r="O157" s="263"/>
      <c r="P157" s="263"/>
      <c r="Q157" s="263"/>
      <c r="R157" s="263"/>
      <c r="S157" s="263"/>
      <c r="T157" s="264"/>
      <c r="U157" s="14"/>
      <c r="V157" s="14"/>
      <c r="W157" s="14"/>
      <c r="X157" s="14"/>
      <c r="Y157" s="14"/>
      <c r="Z157" s="14"/>
      <c r="AA157" s="14"/>
      <c r="AB157" s="14"/>
      <c r="AC157" s="14"/>
      <c r="AD157" s="14"/>
      <c r="AE157" s="14"/>
      <c r="AT157" s="265" t="s">
        <v>140</v>
      </c>
      <c r="AU157" s="265" t="s">
        <v>84</v>
      </c>
      <c r="AV157" s="14" t="s">
        <v>149</v>
      </c>
      <c r="AW157" s="14" t="s">
        <v>32</v>
      </c>
      <c r="AX157" s="14" t="s">
        <v>76</v>
      </c>
      <c r="AY157" s="265" t="s">
        <v>129</v>
      </c>
    </row>
    <row r="158" s="15" customFormat="1">
      <c r="A158" s="15"/>
      <c r="B158" s="266"/>
      <c r="C158" s="267"/>
      <c r="D158" s="239" t="s">
        <v>140</v>
      </c>
      <c r="E158" s="268" t="s">
        <v>1</v>
      </c>
      <c r="F158" s="269" t="s">
        <v>205</v>
      </c>
      <c r="G158" s="267"/>
      <c r="H158" s="270">
        <v>9.5999999999999996</v>
      </c>
      <c r="I158" s="271"/>
      <c r="J158" s="267"/>
      <c r="K158" s="267"/>
      <c r="L158" s="272"/>
      <c r="M158" s="273"/>
      <c r="N158" s="274"/>
      <c r="O158" s="274"/>
      <c r="P158" s="274"/>
      <c r="Q158" s="274"/>
      <c r="R158" s="274"/>
      <c r="S158" s="274"/>
      <c r="T158" s="275"/>
      <c r="U158" s="15"/>
      <c r="V158" s="15"/>
      <c r="W158" s="15"/>
      <c r="X158" s="15"/>
      <c r="Y158" s="15"/>
      <c r="Z158" s="15"/>
      <c r="AA158" s="15"/>
      <c r="AB158" s="15"/>
      <c r="AC158" s="15"/>
      <c r="AD158" s="15"/>
      <c r="AE158" s="15"/>
      <c r="AT158" s="276" t="s">
        <v>140</v>
      </c>
      <c r="AU158" s="276" t="s">
        <v>84</v>
      </c>
      <c r="AV158" s="15" t="s">
        <v>136</v>
      </c>
      <c r="AW158" s="15" t="s">
        <v>32</v>
      </c>
      <c r="AX158" s="15" t="s">
        <v>84</v>
      </c>
      <c r="AY158" s="276" t="s">
        <v>129</v>
      </c>
    </row>
    <row r="159" s="2" customFormat="1" ht="24.15" customHeight="1">
      <c r="A159" s="38"/>
      <c r="B159" s="39"/>
      <c r="C159" s="226" t="s">
        <v>190</v>
      </c>
      <c r="D159" s="226" t="s">
        <v>131</v>
      </c>
      <c r="E159" s="227" t="s">
        <v>136</v>
      </c>
      <c r="F159" s="228" t="s">
        <v>406</v>
      </c>
      <c r="G159" s="229" t="s">
        <v>394</v>
      </c>
      <c r="H159" s="230">
        <v>112</v>
      </c>
      <c r="I159" s="231"/>
      <c r="J159" s="232">
        <f>ROUND(I159*H159,2)</f>
        <v>0</v>
      </c>
      <c r="K159" s="228" t="s">
        <v>1</v>
      </c>
      <c r="L159" s="44"/>
      <c r="M159" s="233" t="s">
        <v>1</v>
      </c>
      <c r="N159" s="234" t="s">
        <v>41</v>
      </c>
      <c r="O159" s="91"/>
      <c r="P159" s="235">
        <f>O159*H159</f>
        <v>0</v>
      </c>
      <c r="Q159" s="235">
        <v>0</v>
      </c>
      <c r="R159" s="235">
        <f>Q159*H159</f>
        <v>0</v>
      </c>
      <c r="S159" s="235">
        <v>0</v>
      </c>
      <c r="T159" s="236">
        <f>S159*H159</f>
        <v>0</v>
      </c>
      <c r="U159" s="38"/>
      <c r="V159" s="38"/>
      <c r="W159" s="38"/>
      <c r="X159" s="38"/>
      <c r="Y159" s="38"/>
      <c r="Z159" s="38"/>
      <c r="AA159" s="38"/>
      <c r="AB159" s="38"/>
      <c r="AC159" s="38"/>
      <c r="AD159" s="38"/>
      <c r="AE159" s="38"/>
      <c r="AR159" s="237" t="s">
        <v>136</v>
      </c>
      <c r="AT159" s="237" t="s">
        <v>131</v>
      </c>
      <c r="AU159" s="237" t="s">
        <v>84</v>
      </c>
      <c r="AY159" s="17" t="s">
        <v>129</v>
      </c>
      <c r="BE159" s="238">
        <f>IF(N159="základní",J159,0)</f>
        <v>0</v>
      </c>
      <c r="BF159" s="238">
        <f>IF(N159="snížená",J159,0)</f>
        <v>0</v>
      </c>
      <c r="BG159" s="238">
        <f>IF(N159="zákl. přenesená",J159,0)</f>
        <v>0</v>
      </c>
      <c r="BH159" s="238">
        <f>IF(N159="sníž. přenesená",J159,0)</f>
        <v>0</v>
      </c>
      <c r="BI159" s="238">
        <f>IF(N159="nulová",J159,0)</f>
        <v>0</v>
      </c>
      <c r="BJ159" s="17" t="s">
        <v>84</v>
      </c>
      <c r="BK159" s="238">
        <f>ROUND(I159*H159,2)</f>
        <v>0</v>
      </c>
      <c r="BL159" s="17" t="s">
        <v>136</v>
      </c>
      <c r="BM159" s="237" t="s">
        <v>407</v>
      </c>
    </row>
    <row r="160" s="2" customFormat="1">
      <c r="A160" s="38"/>
      <c r="B160" s="39"/>
      <c r="C160" s="40"/>
      <c r="D160" s="239" t="s">
        <v>138</v>
      </c>
      <c r="E160" s="40"/>
      <c r="F160" s="240" t="s">
        <v>408</v>
      </c>
      <c r="G160" s="40"/>
      <c r="H160" s="40"/>
      <c r="I160" s="241"/>
      <c r="J160" s="40"/>
      <c r="K160" s="40"/>
      <c r="L160" s="44"/>
      <c r="M160" s="242"/>
      <c r="N160" s="243"/>
      <c r="O160" s="91"/>
      <c r="P160" s="91"/>
      <c r="Q160" s="91"/>
      <c r="R160" s="91"/>
      <c r="S160" s="91"/>
      <c r="T160" s="92"/>
      <c r="U160" s="38"/>
      <c r="V160" s="38"/>
      <c r="W160" s="38"/>
      <c r="X160" s="38"/>
      <c r="Y160" s="38"/>
      <c r="Z160" s="38"/>
      <c r="AA160" s="38"/>
      <c r="AB160" s="38"/>
      <c r="AC160" s="38"/>
      <c r="AD160" s="38"/>
      <c r="AE160" s="38"/>
      <c r="AT160" s="17" t="s">
        <v>138</v>
      </c>
      <c r="AU160" s="17" t="s">
        <v>84</v>
      </c>
    </row>
    <row r="161" s="13" customFormat="1">
      <c r="A161" s="13"/>
      <c r="B161" s="244"/>
      <c r="C161" s="245"/>
      <c r="D161" s="239" t="s">
        <v>140</v>
      </c>
      <c r="E161" s="246" t="s">
        <v>1</v>
      </c>
      <c r="F161" s="247" t="s">
        <v>372</v>
      </c>
      <c r="G161" s="245"/>
      <c r="H161" s="248">
        <v>112</v>
      </c>
      <c r="I161" s="249"/>
      <c r="J161" s="245"/>
      <c r="K161" s="245"/>
      <c r="L161" s="250"/>
      <c r="M161" s="251"/>
      <c r="N161" s="252"/>
      <c r="O161" s="252"/>
      <c r="P161" s="252"/>
      <c r="Q161" s="252"/>
      <c r="R161" s="252"/>
      <c r="S161" s="252"/>
      <c r="T161" s="253"/>
      <c r="U161" s="13"/>
      <c r="V161" s="13"/>
      <c r="W161" s="13"/>
      <c r="X161" s="13"/>
      <c r="Y161" s="13"/>
      <c r="Z161" s="13"/>
      <c r="AA161" s="13"/>
      <c r="AB161" s="13"/>
      <c r="AC161" s="13"/>
      <c r="AD161" s="13"/>
      <c r="AE161" s="13"/>
      <c r="AT161" s="254" t="s">
        <v>140</v>
      </c>
      <c r="AU161" s="254" t="s">
        <v>84</v>
      </c>
      <c r="AV161" s="13" t="s">
        <v>86</v>
      </c>
      <c r="AW161" s="13" t="s">
        <v>32</v>
      </c>
      <c r="AX161" s="13" t="s">
        <v>76</v>
      </c>
      <c r="AY161" s="254" t="s">
        <v>129</v>
      </c>
    </row>
    <row r="162" s="14" customFormat="1">
      <c r="A162" s="14"/>
      <c r="B162" s="255"/>
      <c r="C162" s="256"/>
      <c r="D162" s="239" t="s">
        <v>140</v>
      </c>
      <c r="E162" s="257" t="s">
        <v>1</v>
      </c>
      <c r="F162" s="258" t="s">
        <v>409</v>
      </c>
      <c r="G162" s="256"/>
      <c r="H162" s="259">
        <v>112</v>
      </c>
      <c r="I162" s="260"/>
      <c r="J162" s="256"/>
      <c r="K162" s="256"/>
      <c r="L162" s="261"/>
      <c r="M162" s="262"/>
      <c r="N162" s="263"/>
      <c r="O162" s="263"/>
      <c r="P162" s="263"/>
      <c r="Q162" s="263"/>
      <c r="R162" s="263"/>
      <c r="S162" s="263"/>
      <c r="T162" s="264"/>
      <c r="U162" s="14"/>
      <c r="V162" s="14"/>
      <c r="W162" s="14"/>
      <c r="X162" s="14"/>
      <c r="Y162" s="14"/>
      <c r="Z162" s="14"/>
      <c r="AA162" s="14"/>
      <c r="AB162" s="14"/>
      <c r="AC162" s="14"/>
      <c r="AD162" s="14"/>
      <c r="AE162" s="14"/>
      <c r="AT162" s="265" t="s">
        <v>140</v>
      </c>
      <c r="AU162" s="265" t="s">
        <v>84</v>
      </c>
      <c r="AV162" s="14" t="s">
        <v>149</v>
      </c>
      <c r="AW162" s="14" t="s">
        <v>32</v>
      </c>
      <c r="AX162" s="14" t="s">
        <v>84</v>
      </c>
      <c r="AY162" s="265" t="s">
        <v>129</v>
      </c>
    </row>
    <row r="163" s="2" customFormat="1" ht="37.8" customHeight="1">
      <c r="A163" s="38"/>
      <c r="B163" s="39"/>
      <c r="C163" s="226" t="s">
        <v>197</v>
      </c>
      <c r="D163" s="226" t="s">
        <v>131</v>
      </c>
      <c r="E163" s="227" t="s">
        <v>410</v>
      </c>
      <c r="F163" s="228" t="s">
        <v>411</v>
      </c>
      <c r="G163" s="229" t="s">
        <v>394</v>
      </c>
      <c r="H163" s="230">
        <v>24</v>
      </c>
      <c r="I163" s="231"/>
      <c r="J163" s="232">
        <f>ROUND(I163*H163,2)</f>
        <v>0</v>
      </c>
      <c r="K163" s="228" t="s">
        <v>1</v>
      </c>
      <c r="L163" s="44"/>
      <c r="M163" s="233" t="s">
        <v>1</v>
      </c>
      <c r="N163" s="234" t="s">
        <v>41</v>
      </c>
      <c r="O163" s="91"/>
      <c r="P163" s="235">
        <f>O163*H163</f>
        <v>0</v>
      </c>
      <c r="Q163" s="235">
        <v>0</v>
      </c>
      <c r="R163" s="235">
        <f>Q163*H163</f>
        <v>0</v>
      </c>
      <c r="S163" s="235">
        <v>0</v>
      </c>
      <c r="T163" s="236">
        <f>S163*H163</f>
        <v>0</v>
      </c>
      <c r="U163" s="38"/>
      <c r="V163" s="38"/>
      <c r="W163" s="38"/>
      <c r="X163" s="38"/>
      <c r="Y163" s="38"/>
      <c r="Z163" s="38"/>
      <c r="AA163" s="38"/>
      <c r="AB163" s="38"/>
      <c r="AC163" s="38"/>
      <c r="AD163" s="38"/>
      <c r="AE163" s="38"/>
      <c r="AR163" s="237" t="s">
        <v>136</v>
      </c>
      <c r="AT163" s="237" t="s">
        <v>131</v>
      </c>
      <c r="AU163" s="237" t="s">
        <v>84</v>
      </c>
      <c r="AY163" s="17" t="s">
        <v>129</v>
      </c>
      <c r="BE163" s="238">
        <f>IF(N163="základní",J163,0)</f>
        <v>0</v>
      </c>
      <c r="BF163" s="238">
        <f>IF(N163="snížená",J163,0)</f>
        <v>0</v>
      </c>
      <c r="BG163" s="238">
        <f>IF(N163="zákl. přenesená",J163,0)</f>
        <v>0</v>
      </c>
      <c r="BH163" s="238">
        <f>IF(N163="sníž. přenesená",J163,0)</f>
        <v>0</v>
      </c>
      <c r="BI163" s="238">
        <f>IF(N163="nulová",J163,0)</f>
        <v>0</v>
      </c>
      <c r="BJ163" s="17" t="s">
        <v>84</v>
      </c>
      <c r="BK163" s="238">
        <f>ROUND(I163*H163,2)</f>
        <v>0</v>
      </c>
      <c r="BL163" s="17" t="s">
        <v>136</v>
      </c>
      <c r="BM163" s="237" t="s">
        <v>412</v>
      </c>
    </row>
    <row r="164" s="2" customFormat="1">
      <c r="A164" s="38"/>
      <c r="B164" s="39"/>
      <c r="C164" s="40"/>
      <c r="D164" s="239" t="s">
        <v>138</v>
      </c>
      <c r="E164" s="40"/>
      <c r="F164" s="240" t="s">
        <v>413</v>
      </c>
      <c r="G164" s="40"/>
      <c r="H164" s="40"/>
      <c r="I164" s="241"/>
      <c r="J164" s="40"/>
      <c r="K164" s="40"/>
      <c r="L164" s="44"/>
      <c r="M164" s="242"/>
      <c r="N164" s="243"/>
      <c r="O164" s="91"/>
      <c r="P164" s="91"/>
      <c r="Q164" s="91"/>
      <c r="R164" s="91"/>
      <c r="S164" s="91"/>
      <c r="T164" s="92"/>
      <c r="U164" s="38"/>
      <c r="V164" s="38"/>
      <c r="W164" s="38"/>
      <c r="X164" s="38"/>
      <c r="Y164" s="38"/>
      <c r="Z164" s="38"/>
      <c r="AA164" s="38"/>
      <c r="AB164" s="38"/>
      <c r="AC164" s="38"/>
      <c r="AD164" s="38"/>
      <c r="AE164" s="38"/>
      <c r="AT164" s="17" t="s">
        <v>138</v>
      </c>
      <c r="AU164" s="17" t="s">
        <v>84</v>
      </c>
    </row>
    <row r="165" s="13" customFormat="1">
      <c r="A165" s="13"/>
      <c r="B165" s="244"/>
      <c r="C165" s="245"/>
      <c r="D165" s="239" t="s">
        <v>140</v>
      </c>
      <c r="E165" s="246" t="s">
        <v>1</v>
      </c>
      <c r="F165" s="247" t="s">
        <v>291</v>
      </c>
      <c r="G165" s="245"/>
      <c r="H165" s="248">
        <v>24</v>
      </c>
      <c r="I165" s="249"/>
      <c r="J165" s="245"/>
      <c r="K165" s="245"/>
      <c r="L165" s="250"/>
      <c r="M165" s="251"/>
      <c r="N165" s="252"/>
      <c r="O165" s="252"/>
      <c r="P165" s="252"/>
      <c r="Q165" s="252"/>
      <c r="R165" s="252"/>
      <c r="S165" s="252"/>
      <c r="T165" s="253"/>
      <c r="U165" s="13"/>
      <c r="V165" s="13"/>
      <c r="W165" s="13"/>
      <c r="X165" s="13"/>
      <c r="Y165" s="13"/>
      <c r="Z165" s="13"/>
      <c r="AA165" s="13"/>
      <c r="AB165" s="13"/>
      <c r="AC165" s="13"/>
      <c r="AD165" s="13"/>
      <c r="AE165" s="13"/>
      <c r="AT165" s="254" t="s">
        <v>140</v>
      </c>
      <c r="AU165" s="254" t="s">
        <v>84</v>
      </c>
      <c r="AV165" s="13" t="s">
        <v>86</v>
      </c>
      <c r="AW165" s="13" t="s">
        <v>32</v>
      </c>
      <c r="AX165" s="13" t="s">
        <v>76</v>
      </c>
      <c r="AY165" s="254" t="s">
        <v>129</v>
      </c>
    </row>
    <row r="166" s="14" customFormat="1">
      <c r="A166" s="14"/>
      <c r="B166" s="255"/>
      <c r="C166" s="256"/>
      <c r="D166" s="239" t="s">
        <v>140</v>
      </c>
      <c r="E166" s="257" t="s">
        <v>1</v>
      </c>
      <c r="F166" s="258" t="s">
        <v>386</v>
      </c>
      <c r="G166" s="256"/>
      <c r="H166" s="259">
        <v>24</v>
      </c>
      <c r="I166" s="260"/>
      <c r="J166" s="256"/>
      <c r="K166" s="256"/>
      <c r="L166" s="261"/>
      <c r="M166" s="262"/>
      <c r="N166" s="263"/>
      <c r="O166" s="263"/>
      <c r="P166" s="263"/>
      <c r="Q166" s="263"/>
      <c r="R166" s="263"/>
      <c r="S166" s="263"/>
      <c r="T166" s="264"/>
      <c r="U166" s="14"/>
      <c r="V166" s="14"/>
      <c r="W166" s="14"/>
      <c r="X166" s="14"/>
      <c r="Y166" s="14"/>
      <c r="Z166" s="14"/>
      <c r="AA166" s="14"/>
      <c r="AB166" s="14"/>
      <c r="AC166" s="14"/>
      <c r="AD166" s="14"/>
      <c r="AE166" s="14"/>
      <c r="AT166" s="265" t="s">
        <v>140</v>
      </c>
      <c r="AU166" s="265" t="s">
        <v>84</v>
      </c>
      <c r="AV166" s="14" t="s">
        <v>149</v>
      </c>
      <c r="AW166" s="14" t="s">
        <v>32</v>
      </c>
      <c r="AX166" s="14" t="s">
        <v>76</v>
      </c>
      <c r="AY166" s="265" t="s">
        <v>129</v>
      </c>
    </row>
    <row r="167" s="15" customFormat="1">
      <c r="A167" s="15"/>
      <c r="B167" s="266"/>
      <c r="C167" s="267"/>
      <c r="D167" s="239" t="s">
        <v>140</v>
      </c>
      <c r="E167" s="268" t="s">
        <v>1</v>
      </c>
      <c r="F167" s="269" t="s">
        <v>205</v>
      </c>
      <c r="G167" s="267"/>
      <c r="H167" s="270">
        <v>24</v>
      </c>
      <c r="I167" s="271"/>
      <c r="J167" s="267"/>
      <c r="K167" s="267"/>
      <c r="L167" s="272"/>
      <c r="M167" s="273"/>
      <c r="N167" s="274"/>
      <c r="O167" s="274"/>
      <c r="P167" s="274"/>
      <c r="Q167" s="274"/>
      <c r="R167" s="274"/>
      <c r="S167" s="274"/>
      <c r="T167" s="275"/>
      <c r="U167" s="15"/>
      <c r="V167" s="15"/>
      <c r="W167" s="15"/>
      <c r="X167" s="15"/>
      <c r="Y167" s="15"/>
      <c r="Z167" s="15"/>
      <c r="AA167" s="15"/>
      <c r="AB167" s="15"/>
      <c r="AC167" s="15"/>
      <c r="AD167" s="15"/>
      <c r="AE167" s="15"/>
      <c r="AT167" s="276" t="s">
        <v>140</v>
      </c>
      <c r="AU167" s="276" t="s">
        <v>84</v>
      </c>
      <c r="AV167" s="15" t="s">
        <v>136</v>
      </c>
      <c r="AW167" s="15" t="s">
        <v>32</v>
      </c>
      <c r="AX167" s="15" t="s">
        <v>84</v>
      </c>
      <c r="AY167" s="276" t="s">
        <v>129</v>
      </c>
    </row>
    <row r="168" s="2" customFormat="1" ht="16.5" customHeight="1">
      <c r="A168" s="38"/>
      <c r="B168" s="39"/>
      <c r="C168" s="226" t="s">
        <v>206</v>
      </c>
      <c r="D168" s="226" t="s">
        <v>131</v>
      </c>
      <c r="E168" s="227" t="s">
        <v>414</v>
      </c>
      <c r="F168" s="228" t="s">
        <v>415</v>
      </c>
      <c r="G168" s="229" t="s">
        <v>394</v>
      </c>
      <c r="H168" s="230">
        <v>24</v>
      </c>
      <c r="I168" s="231"/>
      <c r="J168" s="232">
        <f>ROUND(I168*H168,2)</f>
        <v>0</v>
      </c>
      <c r="K168" s="228" t="s">
        <v>1</v>
      </c>
      <c r="L168" s="44"/>
      <c r="M168" s="233" t="s">
        <v>1</v>
      </c>
      <c r="N168" s="234" t="s">
        <v>41</v>
      </c>
      <c r="O168" s="91"/>
      <c r="P168" s="235">
        <f>O168*H168</f>
        <v>0</v>
      </c>
      <c r="Q168" s="235">
        <v>0</v>
      </c>
      <c r="R168" s="235">
        <f>Q168*H168</f>
        <v>0</v>
      </c>
      <c r="S168" s="235">
        <v>0</v>
      </c>
      <c r="T168" s="236">
        <f>S168*H168</f>
        <v>0</v>
      </c>
      <c r="U168" s="38"/>
      <c r="V168" s="38"/>
      <c r="W168" s="38"/>
      <c r="X168" s="38"/>
      <c r="Y168" s="38"/>
      <c r="Z168" s="38"/>
      <c r="AA168" s="38"/>
      <c r="AB168" s="38"/>
      <c r="AC168" s="38"/>
      <c r="AD168" s="38"/>
      <c r="AE168" s="38"/>
      <c r="AR168" s="237" t="s">
        <v>136</v>
      </c>
      <c r="AT168" s="237" t="s">
        <v>131</v>
      </c>
      <c r="AU168" s="237" t="s">
        <v>84</v>
      </c>
      <c r="AY168" s="17" t="s">
        <v>129</v>
      </c>
      <c r="BE168" s="238">
        <f>IF(N168="základní",J168,0)</f>
        <v>0</v>
      </c>
      <c r="BF168" s="238">
        <f>IF(N168="snížená",J168,0)</f>
        <v>0</v>
      </c>
      <c r="BG168" s="238">
        <f>IF(N168="zákl. přenesená",J168,0)</f>
        <v>0</v>
      </c>
      <c r="BH168" s="238">
        <f>IF(N168="sníž. přenesená",J168,0)</f>
        <v>0</v>
      </c>
      <c r="BI168" s="238">
        <f>IF(N168="nulová",J168,0)</f>
        <v>0</v>
      </c>
      <c r="BJ168" s="17" t="s">
        <v>84</v>
      </c>
      <c r="BK168" s="238">
        <f>ROUND(I168*H168,2)</f>
        <v>0</v>
      </c>
      <c r="BL168" s="17" t="s">
        <v>136</v>
      </c>
      <c r="BM168" s="237" t="s">
        <v>416</v>
      </c>
    </row>
    <row r="169" s="13" customFormat="1">
      <c r="A169" s="13"/>
      <c r="B169" s="244"/>
      <c r="C169" s="245"/>
      <c r="D169" s="239" t="s">
        <v>140</v>
      </c>
      <c r="E169" s="246" t="s">
        <v>1</v>
      </c>
      <c r="F169" s="247" t="s">
        <v>291</v>
      </c>
      <c r="G169" s="245"/>
      <c r="H169" s="248">
        <v>24</v>
      </c>
      <c r="I169" s="249"/>
      <c r="J169" s="245"/>
      <c r="K169" s="245"/>
      <c r="L169" s="250"/>
      <c r="M169" s="251"/>
      <c r="N169" s="252"/>
      <c r="O169" s="252"/>
      <c r="P169" s="252"/>
      <c r="Q169" s="252"/>
      <c r="R169" s="252"/>
      <c r="S169" s="252"/>
      <c r="T169" s="253"/>
      <c r="U169" s="13"/>
      <c r="V169" s="13"/>
      <c r="W169" s="13"/>
      <c r="X169" s="13"/>
      <c r="Y169" s="13"/>
      <c r="Z169" s="13"/>
      <c r="AA169" s="13"/>
      <c r="AB169" s="13"/>
      <c r="AC169" s="13"/>
      <c r="AD169" s="13"/>
      <c r="AE169" s="13"/>
      <c r="AT169" s="254" t="s">
        <v>140</v>
      </c>
      <c r="AU169" s="254" t="s">
        <v>84</v>
      </c>
      <c r="AV169" s="13" t="s">
        <v>86</v>
      </c>
      <c r="AW169" s="13" t="s">
        <v>32</v>
      </c>
      <c r="AX169" s="13" t="s">
        <v>76</v>
      </c>
      <c r="AY169" s="254" t="s">
        <v>129</v>
      </c>
    </row>
    <row r="170" s="14" customFormat="1">
      <c r="A170" s="14"/>
      <c r="B170" s="255"/>
      <c r="C170" s="256"/>
      <c r="D170" s="239" t="s">
        <v>140</v>
      </c>
      <c r="E170" s="257" t="s">
        <v>1</v>
      </c>
      <c r="F170" s="258" t="s">
        <v>386</v>
      </c>
      <c r="G170" s="256"/>
      <c r="H170" s="259">
        <v>24</v>
      </c>
      <c r="I170" s="260"/>
      <c r="J170" s="256"/>
      <c r="K170" s="256"/>
      <c r="L170" s="261"/>
      <c r="M170" s="262"/>
      <c r="N170" s="263"/>
      <c r="O170" s="263"/>
      <c r="P170" s="263"/>
      <c r="Q170" s="263"/>
      <c r="R170" s="263"/>
      <c r="S170" s="263"/>
      <c r="T170" s="264"/>
      <c r="U170" s="14"/>
      <c r="V170" s="14"/>
      <c r="W170" s="14"/>
      <c r="X170" s="14"/>
      <c r="Y170" s="14"/>
      <c r="Z170" s="14"/>
      <c r="AA170" s="14"/>
      <c r="AB170" s="14"/>
      <c r="AC170" s="14"/>
      <c r="AD170" s="14"/>
      <c r="AE170" s="14"/>
      <c r="AT170" s="265" t="s">
        <v>140</v>
      </c>
      <c r="AU170" s="265" t="s">
        <v>84</v>
      </c>
      <c r="AV170" s="14" t="s">
        <v>149</v>
      </c>
      <c r="AW170" s="14" t="s">
        <v>32</v>
      </c>
      <c r="AX170" s="14" t="s">
        <v>76</v>
      </c>
      <c r="AY170" s="265" t="s">
        <v>129</v>
      </c>
    </row>
    <row r="171" s="15" customFormat="1">
      <c r="A171" s="15"/>
      <c r="B171" s="266"/>
      <c r="C171" s="267"/>
      <c r="D171" s="239" t="s">
        <v>140</v>
      </c>
      <c r="E171" s="268" t="s">
        <v>1</v>
      </c>
      <c r="F171" s="269" t="s">
        <v>205</v>
      </c>
      <c r="G171" s="267"/>
      <c r="H171" s="270">
        <v>24</v>
      </c>
      <c r="I171" s="271"/>
      <c r="J171" s="267"/>
      <c r="K171" s="267"/>
      <c r="L171" s="272"/>
      <c r="M171" s="273"/>
      <c r="N171" s="274"/>
      <c r="O171" s="274"/>
      <c r="P171" s="274"/>
      <c r="Q171" s="274"/>
      <c r="R171" s="274"/>
      <c r="S171" s="274"/>
      <c r="T171" s="275"/>
      <c r="U171" s="15"/>
      <c r="V171" s="15"/>
      <c r="W171" s="15"/>
      <c r="X171" s="15"/>
      <c r="Y171" s="15"/>
      <c r="Z171" s="15"/>
      <c r="AA171" s="15"/>
      <c r="AB171" s="15"/>
      <c r="AC171" s="15"/>
      <c r="AD171" s="15"/>
      <c r="AE171" s="15"/>
      <c r="AT171" s="276" t="s">
        <v>140</v>
      </c>
      <c r="AU171" s="276" t="s">
        <v>84</v>
      </c>
      <c r="AV171" s="15" t="s">
        <v>136</v>
      </c>
      <c r="AW171" s="15" t="s">
        <v>32</v>
      </c>
      <c r="AX171" s="15" t="s">
        <v>84</v>
      </c>
      <c r="AY171" s="276" t="s">
        <v>129</v>
      </c>
    </row>
    <row r="172" s="2" customFormat="1" ht="24.15" customHeight="1">
      <c r="A172" s="38"/>
      <c r="B172" s="39"/>
      <c r="C172" s="226" t="s">
        <v>8</v>
      </c>
      <c r="D172" s="226" t="s">
        <v>131</v>
      </c>
      <c r="E172" s="227" t="s">
        <v>417</v>
      </c>
      <c r="F172" s="228" t="s">
        <v>418</v>
      </c>
      <c r="G172" s="229" t="s">
        <v>369</v>
      </c>
      <c r="H172" s="230">
        <v>112</v>
      </c>
      <c r="I172" s="231"/>
      <c r="J172" s="232">
        <f>ROUND(I172*H172,2)</f>
        <v>0</v>
      </c>
      <c r="K172" s="228" t="s">
        <v>1</v>
      </c>
      <c r="L172" s="44"/>
      <c r="M172" s="233" t="s">
        <v>1</v>
      </c>
      <c r="N172" s="234" t="s">
        <v>41</v>
      </c>
      <c r="O172" s="91"/>
      <c r="P172" s="235">
        <f>O172*H172</f>
        <v>0</v>
      </c>
      <c r="Q172" s="235">
        <v>0</v>
      </c>
      <c r="R172" s="235">
        <f>Q172*H172</f>
        <v>0</v>
      </c>
      <c r="S172" s="235">
        <v>0</v>
      </c>
      <c r="T172" s="236">
        <f>S172*H172</f>
        <v>0</v>
      </c>
      <c r="U172" s="38"/>
      <c r="V172" s="38"/>
      <c r="W172" s="38"/>
      <c r="X172" s="38"/>
      <c r="Y172" s="38"/>
      <c r="Z172" s="38"/>
      <c r="AA172" s="38"/>
      <c r="AB172" s="38"/>
      <c r="AC172" s="38"/>
      <c r="AD172" s="38"/>
      <c r="AE172" s="38"/>
      <c r="AR172" s="237" t="s">
        <v>136</v>
      </c>
      <c r="AT172" s="237" t="s">
        <v>131</v>
      </c>
      <c r="AU172" s="237" t="s">
        <v>84</v>
      </c>
      <c r="AY172" s="17" t="s">
        <v>129</v>
      </c>
      <c r="BE172" s="238">
        <f>IF(N172="základní",J172,0)</f>
        <v>0</v>
      </c>
      <c r="BF172" s="238">
        <f>IF(N172="snížená",J172,0)</f>
        <v>0</v>
      </c>
      <c r="BG172" s="238">
        <f>IF(N172="zákl. přenesená",J172,0)</f>
        <v>0</v>
      </c>
      <c r="BH172" s="238">
        <f>IF(N172="sníž. přenesená",J172,0)</f>
        <v>0</v>
      </c>
      <c r="BI172" s="238">
        <f>IF(N172="nulová",J172,0)</f>
        <v>0</v>
      </c>
      <c r="BJ172" s="17" t="s">
        <v>84</v>
      </c>
      <c r="BK172" s="238">
        <f>ROUND(I172*H172,2)</f>
        <v>0</v>
      </c>
      <c r="BL172" s="17" t="s">
        <v>136</v>
      </c>
      <c r="BM172" s="237" t="s">
        <v>419</v>
      </c>
    </row>
    <row r="173" s="2" customFormat="1">
      <c r="A173" s="38"/>
      <c r="B173" s="39"/>
      <c r="C173" s="40"/>
      <c r="D173" s="239" t="s">
        <v>138</v>
      </c>
      <c r="E173" s="40"/>
      <c r="F173" s="240" t="s">
        <v>420</v>
      </c>
      <c r="G173" s="40"/>
      <c r="H173" s="40"/>
      <c r="I173" s="241"/>
      <c r="J173" s="40"/>
      <c r="K173" s="40"/>
      <c r="L173" s="44"/>
      <c r="M173" s="242"/>
      <c r="N173" s="243"/>
      <c r="O173" s="91"/>
      <c r="P173" s="91"/>
      <c r="Q173" s="91"/>
      <c r="R173" s="91"/>
      <c r="S173" s="91"/>
      <c r="T173" s="92"/>
      <c r="U173" s="38"/>
      <c r="V173" s="38"/>
      <c r="W173" s="38"/>
      <c r="X173" s="38"/>
      <c r="Y173" s="38"/>
      <c r="Z173" s="38"/>
      <c r="AA173" s="38"/>
      <c r="AB173" s="38"/>
      <c r="AC173" s="38"/>
      <c r="AD173" s="38"/>
      <c r="AE173" s="38"/>
      <c r="AT173" s="17" t="s">
        <v>138</v>
      </c>
      <c r="AU173" s="17" t="s">
        <v>84</v>
      </c>
    </row>
    <row r="174" s="13" customFormat="1">
      <c r="A174" s="13"/>
      <c r="B174" s="244"/>
      <c r="C174" s="245"/>
      <c r="D174" s="239" t="s">
        <v>140</v>
      </c>
      <c r="E174" s="246" t="s">
        <v>1</v>
      </c>
      <c r="F174" s="247" t="s">
        <v>372</v>
      </c>
      <c r="G174" s="245"/>
      <c r="H174" s="248">
        <v>112</v>
      </c>
      <c r="I174" s="249"/>
      <c r="J174" s="245"/>
      <c r="K174" s="245"/>
      <c r="L174" s="250"/>
      <c r="M174" s="251"/>
      <c r="N174" s="252"/>
      <c r="O174" s="252"/>
      <c r="P174" s="252"/>
      <c r="Q174" s="252"/>
      <c r="R174" s="252"/>
      <c r="S174" s="252"/>
      <c r="T174" s="253"/>
      <c r="U174" s="13"/>
      <c r="V174" s="13"/>
      <c r="W174" s="13"/>
      <c r="X174" s="13"/>
      <c r="Y174" s="13"/>
      <c r="Z174" s="13"/>
      <c r="AA174" s="13"/>
      <c r="AB174" s="13"/>
      <c r="AC174" s="13"/>
      <c r="AD174" s="13"/>
      <c r="AE174" s="13"/>
      <c r="AT174" s="254" t="s">
        <v>140</v>
      </c>
      <c r="AU174" s="254" t="s">
        <v>84</v>
      </c>
      <c r="AV174" s="13" t="s">
        <v>86</v>
      </c>
      <c r="AW174" s="13" t="s">
        <v>32</v>
      </c>
      <c r="AX174" s="13" t="s">
        <v>76</v>
      </c>
      <c r="AY174" s="254" t="s">
        <v>129</v>
      </c>
    </row>
    <row r="175" s="14" customFormat="1">
      <c r="A175" s="14"/>
      <c r="B175" s="255"/>
      <c r="C175" s="256"/>
      <c r="D175" s="239" t="s">
        <v>140</v>
      </c>
      <c r="E175" s="257" t="s">
        <v>1</v>
      </c>
      <c r="F175" s="258" t="s">
        <v>421</v>
      </c>
      <c r="G175" s="256"/>
      <c r="H175" s="259">
        <v>112</v>
      </c>
      <c r="I175" s="260"/>
      <c r="J175" s="256"/>
      <c r="K175" s="256"/>
      <c r="L175" s="261"/>
      <c r="M175" s="262"/>
      <c r="N175" s="263"/>
      <c r="O175" s="263"/>
      <c r="P175" s="263"/>
      <c r="Q175" s="263"/>
      <c r="R175" s="263"/>
      <c r="S175" s="263"/>
      <c r="T175" s="264"/>
      <c r="U175" s="14"/>
      <c r="V175" s="14"/>
      <c r="W175" s="14"/>
      <c r="X175" s="14"/>
      <c r="Y175" s="14"/>
      <c r="Z175" s="14"/>
      <c r="AA175" s="14"/>
      <c r="AB175" s="14"/>
      <c r="AC175" s="14"/>
      <c r="AD175" s="14"/>
      <c r="AE175" s="14"/>
      <c r="AT175" s="265" t="s">
        <v>140</v>
      </c>
      <c r="AU175" s="265" t="s">
        <v>84</v>
      </c>
      <c r="AV175" s="14" t="s">
        <v>149</v>
      </c>
      <c r="AW175" s="14" t="s">
        <v>32</v>
      </c>
      <c r="AX175" s="14" t="s">
        <v>76</v>
      </c>
      <c r="AY175" s="265" t="s">
        <v>129</v>
      </c>
    </row>
    <row r="176" s="15" customFormat="1">
      <c r="A176" s="15"/>
      <c r="B176" s="266"/>
      <c r="C176" s="267"/>
      <c r="D176" s="239" t="s">
        <v>140</v>
      </c>
      <c r="E176" s="268" t="s">
        <v>1</v>
      </c>
      <c r="F176" s="269" t="s">
        <v>205</v>
      </c>
      <c r="G176" s="267"/>
      <c r="H176" s="270">
        <v>112</v>
      </c>
      <c r="I176" s="271"/>
      <c r="J176" s="267"/>
      <c r="K176" s="267"/>
      <c r="L176" s="272"/>
      <c r="M176" s="273"/>
      <c r="N176" s="274"/>
      <c r="O176" s="274"/>
      <c r="P176" s="274"/>
      <c r="Q176" s="274"/>
      <c r="R176" s="274"/>
      <c r="S176" s="274"/>
      <c r="T176" s="275"/>
      <c r="U176" s="15"/>
      <c r="V176" s="15"/>
      <c r="W176" s="15"/>
      <c r="X176" s="15"/>
      <c r="Y176" s="15"/>
      <c r="Z176" s="15"/>
      <c r="AA176" s="15"/>
      <c r="AB176" s="15"/>
      <c r="AC176" s="15"/>
      <c r="AD176" s="15"/>
      <c r="AE176" s="15"/>
      <c r="AT176" s="276" t="s">
        <v>140</v>
      </c>
      <c r="AU176" s="276" t="s">
        <v>84</v>
      </c>
      <c r="AV176" s="15" t="s">
        <v>136</v>
      </c>
      <c r="AW176" s="15" t="s">
        <v>32</v>
      </c>
      <c r="AX176" s="15" t="s">
        <v>84</v>
      </c>
      <c r="AY176" s="276" t="s">
        <v>129</v>
      </c>
    </row>
    <row r="177" s="2" customFormat="1" ht="37.8" customHeight="1">
      <c r="A177" s="38"/>
      <c r="B177" s="39"/>
      <c r="C177" s="226" t="s">
        <v>221</v>
      </c>
      <c r="D177" s="226" t="s">
        <v>131</v>
      </c>
      <c r="E177" s="227" t="s">
        <v>422</v>
      </c>
      <c r="F177" s="228" t="s">
        <v>423</v>
      </c>
      <c r="G177" s="229" t="s">
        <v>369</v>
      </c>
      <c r="H177" s="230">
        <v>16</v>
      </c>
      <c r="I177" s="231"/>
      <c r="J177" s="232">
        <f>ROUND(I177*H177,2)</f>
        <v>0</v>
      </c>
      <c r="K177" s="228" t="s">
        <v>1</v>
      </c>
      <c r="L177" s="44"/>
      <c r="M177" s="233" t="s">
        <v>1</v>
      </c>
      <c r="N177" s="234" t="s">
        <v>41</v>
      </c>
      <c r="O177" s="91"/>
      <c r="P177" s="235">
        <f>O177*H177</f>
        <v>0</v>
      </c>
      <c r="Q177" s="235">
        <v>0.0020799999999999998</v>
      </c>
      <c r="R177" s="235">
        <f>Q177*H177</f>
        <v>0.033279999999999997</v>
      </c>
      <c r="S177" s="235">
        <v>0</v>
      </c>
      <c r="T177" s="236">
        <f>S177*H177</f>
        <v>0</v>
      </c>
      <c r="U177" s="38"/>
      <c r="V177" s="38"/>
      <c r="W177" s="38"/>
      <c r="X177" s="38"/>
      <c r="Y177" s="38"/>
      <c r="Z177" s="38"/>
      <c r="AA177" s="38"/>
      <c r="AB177" s="38"/>
      <c r="AC177" s="38"/>
      <c r="AD177" s="38"/>
      <c r="AE177" s="38"/>
      <c r="AR177" s="237" t="s">
        <v>136</v>
      </c>
      <c r="AT177" s="237" t="s">
        <v>131</v>
      </c>
      <c r="AU177" s="237" t="s">
        <v>84</v>
      </c>
      <c r="AY177" s="17" t="s">
        <v>129</v>
      </c>
      <c r="BE177" s="238">
        <f>IF(N177="základní",J177,0)</f>
        <v>0</v>
      </c>
      <c r="BF177" s="238">
        <f>IF(N177="snížená",J177,0)</f>
        <v>0</v>
      </c>
      <c r="BG177" s="238">
        <f>IF(N177="zákl. přenesená",J177,0)</f>
        <v>0</v>
      </c>
      <c r="BH177" s="238">
        <f>IF(N177="sníž. přenesená",J177,0)</f>
        <v>0</v>
      </c>
      <c r="BI177" s="238">
        <f>IF(N177="nulová",J177,0)</f>
        <v>0</v>
      </c>
      <c r="BJ177" s="17" t="s">
        <v>84</v>
      </c>
      <c r="BK177" s="238">
        <f>ROUND(I177*H177,2)</f>
        <v>0</v>
      </c>
      <c r="BL177" s="17" t="s">
        <v>136</v>
      </c>
      <c r="BM177" s="237" t="s">
        <v>424</v>
      </c>
    </row>
    <row r="178" s="2" customFormat="1">
      <c r="A178" s="38"/>
      <c r="B178" s="39"/>
      <c r="C178" s="40"/>
      <c r="D178" s="239" t="s">
        <v>138</v>
      </c>
      <c r="E178" s="40"/>
      <c r="F178" s="240" t="s">
        <v>425</v>
      </c>
      <c r="G178" s="40"/>
      <c r="H178" s="40"/>
      <c r="I178" s="241"/>
      <c r="J178" s="40"/>
      <c r="K178" s="40"/>
      <c r="L178" s="44"/>
      <c r="M178" s="242"/>
      <c r="N178" s="243"/>
      <c r="O178" s="91"/>
      <c r="P178" s="91"/>
      <c r="Q178" s="91"/>
      <c r="R178" s="91"/>
      <c r="S178" s="91"/>
      <c r="T178" s="92"/>
      <c r="U178" s="38"/>
      <c r="V178" s="38"/>
      <c r="W178" s="38"/>
      <c r="X178" s="38"/>
      <c r="Y178" s="38"/>
      <c r="Z178" s="38"/>
      <c r="AA178" s="38"/>
      <c r="AB178" s="38"/>
      <c r="AC178" s="38"/>
      <c r="AD178" s="38"/>
      <c r="AE178" s="38"/>
      <c r="AT178" s="17" t="s">
        <v>138</v>
      </c>
      <c r="AU178" s="17" t="s">
        <v>84</v>
      </c>
    </row>
    <row r="179" s="13" customFormat="1">
      <c r="A179" s="13"/>
      <c r="B179" s="244"/>
      <c r="C179" s="245"/>
      <c r="D179" s="239" t="s">
        <v>140</v>
      </c>
      <c r="E179" s="246" t="s">
        <v>1</v>
      </c>
      <c r="F179" s="247" t="s">
        <v>243</v>
      </c>
      <c r="G179" s="245"/>
      <c r="H179" s="248">
        <v>16</v>
      </c>
      <c r="I179" s="249"/>
      <c r="J179" s="245"/>
      <c r="K179" s="245"/>
      <c r="L179" s="250"/>
      <c r="M179" s="251"/>
      <c r="N179" s="252"/>
      <c r="O179" s="252"/>
      <c r="P179" s="252"/>
      <c r="Q179" s="252"/>
      <c r="R179" s="252"/>
      <c r="S179" s="252"/>
      <c r="T179" s="253"/>
      <c r="U179" s="13"/>
      <c r="V179" s="13"/>
      <c r="W179" s="13"/>
      <c r="X179" s="13"/>
      <c r="Y179" s="13"/>
      <c r="Z179" s="13"/>
      <c r="AA179" s="13"/>
      <c r="AB179" s="13"/>
      <c r="AC179" s="13"/>
      <c r="AD179" s="13"/>
      <c r="AE179" s="13"/>
      <c r="AT179" s="254" t="s">
        <v>140</v>
      </c>
      <c r="AU179" s="254" t="s">
        <v>84</v>
      </c>
      <c r="AV179" s="13" t="s">
        <v>86</v>
      </c>
      <c r="AW179" s="13" t="s">
        <v>32</v>
      </c>
      <c r="AX179" s="13" t="s">
        <v>76</v>
      </c>
      <c r="AY179" s="254" t="s">
        <v>129</v>
      </c>
    </row>
    <row r="180" s="15" customFormat="1">
      <c r="A180" s="15"/>
      <c r="B180" s="266"/>
      <c r="C180" s="267"/>
      <c r="D180" s="239" t="s">
        <v>140</v>
      </c>
      <c r="E180" s="268" t="s">
        <v>1</v>
      </c>
      <c r="F180" s="269" t="s">
        <v>205</v>
      </c>
      <c r="G180" s="267"/>
      <c r="H180" s="270">
        <v>16</v>
      </c>
      <c r="I180" s="271"/>
      <c r="J180" s="267"/>
      <c r="K180" s="267"/>
      <c r="L180" s="272"/>
      <c r="M180" s="273"/>
      <c r="N180" s="274"/>
      <c r="O180" s="274"/>
      <c r="P180" s="274"/>
      <c r="Q180" s="274"/>
      <c r="R180" s="274"/>
      <c r="S180" s="274"/>
      <c r="T180" s="275"/>
      <c r="U180" s="15"/>
      <c r="V180" s="15"/>
      <c r="W180" s="15"/>
      <c r="X180" s="15"/>
      <c r="Y180" s="15"/>
      <c r="Z180" s="15"/>
      <c r="AA180" s="15"/>
      <c r="AB180" s="15"/>
      <c r="AC180" s="15"/>
      <c r="AD180" s="15"/>
      <c r="AE180" s="15"/>
      <c r="AT180" s="276" t="s">
        <v>140</v>
      </c>
      <c r="AU180" s="276" t="s">
        <v>84</v>
      </c>
      <c r="AV180" s="15" t="s">
        <v>136</v>
      </c>
      <c r="AW180" s="15" t="s">
        <v>32</v>
      </c>
      <c r="AX180" s="15" t="s">
        <v>84</v>
      </c>
      <c r="AY180" s="276" t="s">
        <v>129</v>
      </c>
    </row>
    <row r="181" s="2" customFormat="1" ht="16.5" customHeight="1">
      <c r="A181" s="38"/>
      <c r="B181" s="39"/>
      <c r="C181" s="226" t="s">
        <v>228</v>
      </c>
      <c r="D181" s="226" t="s">
        <v>131</v>
      </c>
      <c r="E181" s="227" t="s">
        <v>426</v>
      </c>
      <c r="F181" s="228" t="s">
        <v>427</v>
      </c>
      <c r="G181" s="229" t="s">
        <v>394</v>
      </c>
      <c r="H181" s="230">
        <v>112</v>
      </c>
      <c r="I181" s="231"/>
      <c r="J181" s="232">
        <f>ROUND(I181*H181,2)</f>
        <v>0</v>
      </c>
      <c r="K181" s="228" t="s">
        <v>1</v>
      </c>
      <c r="L181" s="44"/>
      <c r="M181" s="233" t="s">
        <v>1</v>
      </c>
      <c r="N181" s="234" t="s">
        <v>41</v>
      </c>
      <c r="O181" s="91"/>
      <c r="P181" s="235">
        <f>O181*H181</f>
        <v>0</v>
      </c>
      <c r="Q181" s="235">
        <v>0</v>
      </c>
      <c r="R181" s="235">
        <f>Q181*H181</f>
        <v>0</v>
      </c>
      <c r="S181" s="235">
        <v>0</v>
      </c>
      <c r="T181" s="236">
        <f>S181*H181</f>
        <v>0</v>
      </c>
      <c r="U181" s="38"/>
      <c r="V181" s="38"/>
      <c r="W181" s="38"/>
      <c r="X181" s="38"/>
      <c r="Y181" s="38"/>
      <c r="Z181" s="38"/>
      <c r="AA181" s="38"/>
      <c r="AB181" s="38"/>
      <c r="AC181" s="38"/>
      <c r="AD181" s="38"/>
      <c r="AE181" s="38"/>
      <c r="AR181" s="237" t="s">
        <v>136</v>
      </c>
      <c r="AT181" s="237" t="s">
        <v>131</v>
      </c>
      <c r="AU181" s="237" t="s">
        <v>84</v>
      </c>
      <c r="AY181" s="17" t="s">
        <v>129</v>
      </c>
      <c r="BE181" s="238">
        <f>IF(N181="základní",J181,0)</f>
        <v>0</v>
      </c>
      <c r="BF181" s="238">
        <f>IF(N181="snížená",J181,0)</f>
        <v>0</v>
      </c>
      <c r="BG181" s="238">
        <f>IF(N181="zákl. přenesená",J181,0)</f>
        <v>0</v>
      </c>
      <c r="BH181" s="238">
        <f>IF(N181="sníž. přenesená",J181,0)</f>
        <v>0</v>
      </c>
      <c r="BI181" s="238">
        <f>IF(N181="nulová",J181,0)</f>
        <v>0</v>
      </c>
      <c r="BJ181" s="17" t="s">
        <v>84</v>
      </c>
      <c r="BK181" s="238">
        <f>ROUND(I181*H181,2)</f>
        <v>0</v>
      </c>
      <c r="BL181" s="17" t="s">
        <v>136</v>
      </c>
      <c r="BM181" s="237" t="s">
        <v>428</v>
      </c>
    </row>
    <row r="182" s="2" customFormat="1">
      <c r="A182" s="38"/>
      <c r="B182" s="39"/>
      <c r="C182" s="40"/>
      <c r="D182" s="239" t="s">
        <v>138</v>
      </c>
      <c r="E182" s="40"/>
      <c r="F182" s="240" t="s">
        <v>429</v>
      </c>
      <c r="G182" s="40"/>
      <c r="H182" s="40"/>
      <c r="I182" s="241"/>
      <c r="J182" s="40"/>
      <c r="K182" s="40"/>
      <c r="L182" s="44"/>
      <c r="M182" s="242"/>
      <c r="N182" s="243"/>
      <c r="O182" s="91"/>
      <c r="P182" s="91"/>
      <c r="Q182" s="91"/>
      <c r="R182" s="91"/>
      <c r="S182" s="91"/>
      <c r="T182" s="92"/>
      <c r="U182" s="38"/>
      <c r="V182" s="38"/>
      <c r="W182" s="38"/>
      <c r="X182" s="38"/>
      <c r="Y182" s="38"/>
      <c r="Z182" s="38"/>
      <c r="AA182" s="38"/>
      <c r="AB182" s="38"/>
      <c r="AC182" s="38"/>
      <c r="AD182" s="38"/>
      <c r="AE182" s="38"/>
      <c r="AT182" s="17" t="s">
        <v>138</v>
      </c>
      <c r="AU182" s="17" t="s">
        <v>84</v>
      </c>
    </row>
    <row r="183" s="13" customFormat="1">
      <c r="A183" s="13"/>
      <c r="B183" s="244"/>
      <c r="C183" s="245"/>
      <c r="D183" s="239" t="s">
        <v>140</v>
      </c>
      <c r="E183" s="246" t="s">
        <v>1</v>
      </c>
      <c r="F183" s="247" t="s">
        <v>372</v>
      </c>
      <c r="G183" s="245"/>
      <c r="H183" s="248">
        <v>112</v>
      </c>
      <c r="I183" s="249"/>
      <c r="J183" s="245"/>
      <c r="K183" s="245"/>
      <c r="L183" s="250"/>
      <c r="M183" s="251"/>
      <c r="N183" s="252"/>
      <c r="O183" s="252"/>
      <c r="P183" s="252"/>
      <c r="Q183" s="252"/>
      <c r="R183" s="252"/>
      <c r="S183" s="252"/>
      <c r="T183" s="253"/>
      <c r="U183" s="13"/>
      <c r="V183" s="13"/>
      <c r="W183" s="13"/>
      <c r="X183" s="13"/>
      <c r="Y183" s="13"/>
      <c r="Z183" s="13"/>
      <c r="AA183" s="13"/>
      <c r="AB183" s="13"/>
      <c r="AC183" s="13"/>
      <c r="AD183" s="13"/>
      <c r="AE183" s="13"/>
      <c r="AT183" s="254" t="s">
        <v>140</v>
      </c>
      <c r="AU183" s="254" t="s">
        <v>84</v>
      </c>
      <c r="AV183" s="13" t="s">
        <v>86</v>
      </c>
      <c r="AW183" s="13" t="s">
        <v>32</v>
      </c>
      <c r="AX183" s="13" t="s">
        <v>76</v>
      </c>
      <c r="AY183" s="254" t="s">
        <v>129</v>
      </c>
    </row>
    <row r="184" s="14" customFormat="1">
      <c r="A184" s="14"/>
      <c r="B184" s="255"/>
      <c r="C184" s="256"/>
      <c r="D184" s="239" t="s">
        <v>140</v>
      </c>
      <c r="E184" s="257" t="s">
        <v>1</v>
      </c>
      <c r="F184" s="258" t="s">
        <v>421</v>
      </c>
      <c r="G184" s="256"/>
      <c r="H184" s="259">
        <v>112</v>
      </c>
      <c r="I184" s="260"/>
      <c r="J184" s="256"/>
      <c r="K184" s="256"/>
      <c r="L184" s="261"/>
      <c r="M184" s="262"/>
      <c r="N184" s="263"/>
      <c r="O184" s="263"/>
      <c r="P184" s="263"/>
      <c r="Q184" s="263"/>
      <c r="R184" s="263"/>
      <c r="S184" s="263"/>
      <c r="T184" s="264"/>
      <c r="U184" s="14"/>
      <c r="V184" s="14"/>
      <c r="W184" s="14"/>
      <c r="X184" s="14"/>
      <c r="Y184" s="14"/>
      <c r="Z184" s="14"/>
      <c r="AA184" s="14"/>
      <c r="AB184" s="14"/>
      <c r="AC184" s="14"/>
      <c r="AD184" s="14"/>
      <c r="AE184" s="14"/>
      <c r="AT184" s="265" t="s">
        <v>140</v>
      </c>
      <c r="AU184" s="265" t="s">
        <v>84</v>
      </c>
      <c r="AV184" s="14" t="s">
        <v>149</v>
      </c>
      <c r="AW184" s="14" t="s">
        <v>32</v>
      </c>
      <c r="AX184" s="14" t="s">
        <v>76</v>
      </c>
      <c r="AY184" s="265" t="s">
        <v>129</v>
      </c>
    </row>
    <row r="185" s="15" customFormat="1">
      <c r="A185" s="15"/>
      <c r="B185" s="266"/>
      <c r="C185" s="267"/>
      <c r="D185" s="239" t="s">
        <v>140</v>
      </c>
      <c r="E185" s="268" t="s">
        <v>1</v>
      </c>
      <c r="F185" s="269" t="s">
        <v>205</v>
      </c>
      <c r="G185" s="267"/>
      <c r="H185" s="270">
        <v>112</v>
      </c>
      <c r="I185" s="271"/>
      <c r="J185" s="267"/>
      <c r="K185" s="267"/>
      <c r="L185" s="272"/>
      <c r="M185" s="273"/>
      <c r="N185" s="274"/>
      <c r="O185" s="274"/>
      <c r="P185" s="274"/>
      <c r="Q185" s="274"/>
      <c r="R185" s="274"/>
      <c r="S185" s="274"/>
      <c r="T185" s="275"/>
      <c r="U185" s="15"/>
      <c r="V185" s="15"/>
      <c r="W185" s="15"/>
      <c r="X185" s="15"/>
      <c r="Y185" s="15"/>
      <c r="Z185" s="15"/>
      <c r="AA185" s="15"/>
      <c r="AB185" s="15"/>
      <c r="AC185" s="15"/>
      <c r="AD185" s="15"/>
      <c r="AE185" s="15"/>
      <c r="AT185" s="276" t="s">
        <v>140</v>
      </c>
      <c r="AU185" s="276" t="s">
        <v>84</v>
      </c>
      <c r="AV185" s="15" t="s">
        <v>136</v>
      </c>
      <c r="AW185" s="15" t="s">
        <v>32</v>
      </c>
      <c r="AX185" s="15" t="s">
        <v>84</v>
      </c>
      <c r="AY185" s="276" t="s">
        <v>129</v>
      </c>
    </row>
    <row r="186" s="2" customFormat="1" ht="21.75" customHeight="1">
      <c r="A186" s="38"/>
      <c r="B186" s="39"/>
      <c r="C186" s="277" t="s">
        <v>235</v>
      </c>
      <c r="D186" s="277" t="s">
        <v>264</v>
      </c>
      <c r="E186" s="278" t="s">
        <v>430</v>
      </c>
      <c r="F186" s="279" t="s">
        <v>431</v>
      </c>
      <c r="G186" s="280" t="s">
        <v>394</v>
      </c>
      <c r="H186" s="281">
        <v>112</v>
      </c>
      <c r="I186" s="282"/>
      <c r="J186" s="283">
        <f>ROUND(I186*H186,2)</f>
        <v>0</v>
      </c>
      <c r="K186" s="279" t="s">
        <v>1</v>
      </c>
      <c r="L186" s="284"/>
      <c r="M186" s="285" t="s">
        <v>1</v>
      </c>
      <c r="N186" s="286" t="s">
        <v>41</v>
      </c>
      <c r="O186" s="91"/>
      <c r="P186" s="235">
        <f>O186*H186</f>
        <v>0</v>
      </c>
      <c r="Q186" s="235">
        <v>0</v>
      </c>
      <c r="R186" s="235">
        <f>Q186*H186</f>
        <v>0</v>
      </c>
      <c r="S186" s="235">
        <v>0</v>
      </c>
      <c r="T186" s="236">
        <f>S186*H186</f>
        <v>0</v>
      </c>
      <c r="U186" s="38"/>
      <c r="V186" s="38"/>
      <c r="W186" s="38"/>
      <c r="X186" s="38"/>
      <c r="Y186" s="38"/>
      <c r="Z186" s="38"/>
      <c r="AA186" s="38"/>
      <c r="AB186" s="38"/>
      <c r="AC186" s="38"/>
      <c r="AD186" s="38"/>
      <c r="AE186" s="38"/>
      <c r="AR186" s="237" t="s">
        <v>183</v>
      </c>
      <c r="AT186" s="237" t="s">
        <v>264</v>
      </c>
      <c r="AU186" s="237" t="s">
        <v>84</v>
      </c>
      <c r="AY186" s="17" t="s">
        <v>129</v>
      </c>
      <c r="BE186" s="238">
        <f>IF(N186="základní",J186,0)</f>
        <v>0</v>
      </c>
      <c r="BF186" s="238">
        <f>IF(N186="snížená",J186,0)</f>
        <v>0</v>
      </c>
      <c r="BG186" s="238">
        <f>IF(N186="zákl. přenesená",J186,0)</f>
        <v>0</v>
      </c>
      <c r="BH186" s="238">
        <f>IF(N186="sníž. přenesená",J186,0)</f>
        <v>0</v>
      </c>
      <c r="BI186" s="238">
        <f>IF(N186="nulová",J186,0)</f>
        <v>0</v>
      </c>
      <c r="BJ186" s="17" t="s">
        <v>84</v>
      </c>
      <c r="BK186" s="238">
        <f>ROUND(I186*H186,2)</f>
        <v>0</v>
      </c>
      <c r="BL186" s="17" t="s">
        <v>136</v>
      </c>
      <c r="BM186" s="237" t="s">
        <v>432</v>
      </c>
    </row>
    <row r="187" s="2" customFormat="1">
      <c r="A187" s="38"/>
      <c r="B187" s="39"/>
      <c r="C187" s="40"/>
      <c r="D187" s="239" t="s">
        <v>138</v>
      </c>
      <c r="E187" s="40"/>
      <c r="F187" s="240" t="s">
        <v>433</v>
      </c>
      <c r="G187" s="40"/>
      <c r="H187" s="40"/>
      <c r="I187" s="241"/>
      <c r="J187" s="40"/>
      <c r="K187" s="40"/>
      <c r="L187" s="44"/>
      <c r="M187" s="242"/>
      <c r="N187" s="243"/>
      <c r="O187" s="91"/>
      <c r="P187" s="91"/>
      <c r="Q187" s="91"/>
      <c r="R187" s="91"/>
      <c r="S187" s="91"/>
      <c r="T187" s="92"/>
      <c r="U187" s="38"/>
      <c r="V187" s="38"/>
      <c r="W187" s="38"/>
      <c r="X187" s="38"/>
      <c r="Y187" s="38"/>
      <c r="Z187" s="38"/>
      <c r="AA187" s="38"/>
      <c r="AB187" s="38"/>
      <c r="AC187" s="38"/>
      <c r="AD187" s="38"/>
      <c r="AE187" s="38"/>
      <c r="AT187" s="17" t="s">
        <v>138</v>
      </c>
      <c r="AU187" s="17" t="s">
        <v>84</v>
      </c>
    </row>
    <row r="188" s="2" customFormat="1" ht="37.8" customHeight="1">
      <c r="A188" s="38"/>
      <c r="B188" s="39"/>
      <c r="C188" s="226" t="s">
        <v>243</v>
      </c>
      <c r="D188" s="226" t="s">
        <v>131</v>
      </c>
      <c r="E188" s="227" t="s">
        <v>434</v>
      </c>
      <c r="F188" s="228" t="s">
        <v>435</v>
      </c>
      <c r="G188" s="229" t="s">
        <v>394</v>
      </c>
      <c r="H188" s="230">
        <v>24</v>
      </c>
      <c r="I188" s="231"/>
      <c r="J188" s="232">
        <f>ROUND(I188*H188,2)</f>
        <v>0</v>
      </c>
      <c r="K188" s="228" t="s">
        <v>1</v>
      </c>
      <c r="L188" s="44"/>
      <c r="M188" s="233" t="s">
        <v>1</v>
      </c>
      <c r="N188" s="234" t="s">
        <v>41</v>
      </c>
      <c r="O188" s="91"/>
      <c r="P188" s="235">
        <f>O188*H188</f>
        <v>0</v>
      </c>
      <c r="Q188" s="235">
        <v>0</v>
      </c>
      <c r="R188" s="235">
        <f>Q188*H188</f>
        <v>0</v>
      </c>
      <c r="S188" s="235">
        <v>0</v>
      </c>
      <c r="T188" s="236">
        <f>S188*H188</f>
        <v>0</v>
      </c>
      <c r="U188" s="38"/>
      <c r="V188" s="38"/>
      <c r="W188" s="38"/>
      <c r="X188" s="38"/>
      <c r="Y188" s="38"/>
      <c r="Z188" s="38"/>
      <c r="AA188" s="38"/>
      <c r="AB188" s="38"/>
      <c r="AC188" s="38"/>
      <c r="AD188" s="38"/>
      <c r="AE188" s="38"/>
      <c r="AR188" s="237" t="s">
        <v>136</v>
      </c>
      <c r="AT188" s="237" t="s">
        <v>131</v>
      </c>
      <c r="AU188" s="237" t="s">
        <v>84</v>
      </c>
      <c r="AY188" s="17" t="s">
        <v>129</v>
      </c>
      <c r="BE188" s="238">
        <f>IF(N188="základní",J188,0)</f>
        <v>0</v>
      </c>
      <c r="BF188" s="238">
        <f>IF(N188="snížená",J188,0)</f>
        <v>0</v>
      </c>
      <c r="BG188" s="238">
        <f>IF(N188="zákl. přenesená",J188,0)</f>
        <v>0</v>
      </c>
      <c r="BH188" s="238">
        <f>IF(N188="sníž. přenesená",J188,0)</f>
        <v>0</v>
      </c>
      <c r="BI188" s="238">
        <f>IF(N188="nulová",J188,0)</f>
        <v>0</v>
      </c>
      <c r="BJ188" s="17" t="s">
        <v>84</v>
      </c>
      <c r="BK188" s="238">
        <f>ROUND(I188*H188,2)</f>
        <v>0</v>
      </c>
      <c r="BL188" s="17" t="s">
        <v>136</v>
      </c>
      <c r="BM188" s="237" t="s">
        <v>436</v>
      </c>
    </row>
    <row r="189" s="13" customFormat="1">
      <c r="A189" s="13"/>
      <c r="B189" s="244"/>
      <c r="C189" s="245"/>
      <c r="D189" s="239" t="s">
        <v>140</v>
      </c>
      <c r="E189" s="246" t="s">
        <v>1</v>
      </c>
      <c r="F189" s="247" t="s">
        <v>291</v>
      </c>
      <c r="G189" s="245"/>
      <c r="H189" s="248">
        <v>24</v>
      </c>
      <c r="I189" s="249"/>
      <c r="J189" s="245"/>
      <c r="K189" s="245"/>
      <c r="L189" s="250"/>
      <c r="M189" s="251"/>
      <c r="N189" s="252"/>
      <c r="O189" s="252"/>
      <c r="P189" s="252"/>
      <c r="Q189" s="252"/>
      <c r="R189" s="252"/>
      <c r="S189" s="252"/>
      <c r="T189" s="253"/>
      <c r="U189" s="13"/>
      <c r="V189" s="13"/>
      <c r="W189" s="13"/>
      <c r="X189" s="13"/>
      <c r="Y189" s="13"/>
      <c r="Z189" s="13"/>
      <c r="AA189" s="13"/>
      <c r="AB189" s="13"/>
      <c r="AC189" s="13"/>
      <c r="AD189" s="13"/>
      <c r="AE189" s="13"/>
      <c r="AT189" s="254" t="s">
        <v>140</v>
      </c>
      <c r="AU189" s="254" t="s">
        <v>84</v>
      </c>
      <c r="AV189" s="13" t="s">
        <v>86</v>
      </c>
      <c r="AW189" s="13" t="s">
        <v>32</v>
      </c>
      <c r="AX189" s="13" t="s">
        <v>76</v>
      </c>
      <c r="AY189" s="254" t="s">
        <v>129</v>
      </c>
    </row>
    <row r="190" s="14" customFormat="1">
      <c r="A190" s="14"/>
      <c r="B190" s="255"/>
      <c r="C190" s="256"/>
      <c r="D190" s="239" t="s">
        <v>140</v>
      </c>
      <c r="E190" s="257" t="s">
        <v>1</v>
      </c>
      <c r="F190" s="258" t="s">
        <v>386</v>
      </c>
      <c r="G190" s="256"/>
      <c r="H190" s="259">
        <v>24</v>
      </c>
      <c r="I190" s="260"/>
      <c r="J190" s="256"/>
      <c r="K190" s="256"/>
      <c r="L190" s="261"/>
      <c r="M190" s="262"/>
      <c r="N190" s="263"/>
      <c r="O190" s="263"/>
      <c r="P190" s="263"/>
      <c r="Q190" s="263"/>
      <c r="R190" s="263"/>
      <c r="S190" s="263"/>
      <c r="T190" s="264"/>
      <c r="U190" s="14"/>
      <c r="V190" s="14"/>
      <c r="W190" s="14"/>
      <c r="X190" s="14"/>
      <c r="Y190" s="14"/>
      <c r="Z190" s="14"/>
      <c r="AA190" s="14"/>
      <c r="AB190" s="14"/>
      <c r="AC190" s="14"/>
      <c r="AD190" s="14"/>
      <c r="AE190" s="14"/>
      <c r="AT190" s="265" t="s">
        <v>140</v>
      </c>
      <c r="AU190" s="265" t="s">
        <v>84</v>
      </c>
      <c r="AV190" s="14" t="s">
        <v>149</v>
      </c>
      <c r="AW190" s="14" t="s">
        <v>32</v>
      </c>
      <c r="AX190" s="14" t="s">
        <v>76</v>
      </c>
      <c r="AY190" s="265" t="s">
        <v>129</v>
      </c>
    </row>
    <row r="191" s="15" customFormat="1">
      <c r="A191" s="15"/>
      <c r="B191" s="266"/>
      <c r="C191" s="267"/>
      <c r="D191" s="239" t="s">
        <v>140</v>
      </c>
      <c r="E191" s="268" t="s">
        <v>1</v>
      </c>
      <c r="F191" s="269" t="s">
        <v>205</v>
      </c>
      <c r="G191" s="267"/>
      <c r="H191" s="270">
        <v>24</v>
      </c>
      <c r="I191" s="271"/>
      <c r="J191" s="267"/>
      <c r="K191" s="267"/>
      <c r="L191" s="272"/>
      <c r="M191" s="273"/>
      <c r="N191" s="274"/>
      <c r="O191" s="274"/>
      <c r="P191" s="274"/>
      <c r="Q191" s="274"/>
      <c r="R191" s="274"/>
      <c r="S191" s="274"/>
      <c r="T191" s="275"/>
      <c r="U191" s="15"/>
      <c r="V191" s="15"/>
      <c r="W191" s="15"/>
      <c r="X191" s="15"/>
      <c r="Y191" s="15"/>
      <c r="Z191" s="15"/>
      <c r="AA191" s="15"/>
      <c r="AB191" s="15"/>
      <c r="AC191" s="15"/>
      <c r="AD191" s="15"/>
      <c r="AE191" s="15"/>
      <c r="AT191" s="276" t="s">
        <v>140</v>
      </c>
      <c r="AU191" s="276" t="s">
        <v>84</v>
      </c>
      <c r="AV191" s="15" t="s">
        <v>136</v>
      </c>
      <c r="AW191" s="15" t="s">
        <v>32</v>
      </c>
      <c r="AX191" s="15" t="s">
        <v>84</v>
      </c>
      <c r="AY191" s="276" t="s">
        <v>129</v>
      </c>
    </row>
    <row r="192" s="2" customFormat="1" ht="21.75" customHeight="1">
      <c r="A192" s="38"/>
      <c r="B192" s="39"/>
      <c r="C192" s="277" t="s">
        <v>250</v>
      </c>
      <c r="D192" s="277" t="s">
        <v>264</v>
      </c>
      <c r="E192" s="278" t="s">
        <v>437</v>
      </c>
      <c r="F192" s="279" t="s">
        <v>438</v>
      </c>
      <c r="G192" s="280" t="s">
        <v>267</v>
      </c>
      <c r="H192" s="281">
        <v>1.2</v>
      </c>
      <c r="I192" s="282"/>
      <c r="J192" s="283">
        <f>ROUND(I192*H192,2)</f>
        <v>0</v>
      </c>
      <c r="K192" s="279" t="s">
        <v>1</v>
      </c>
      <c r="L192" s="284"/>
      <c r="M192" s="285" t="s">
        <v>1</v>
      </c>
      <c r="N192" s="286" t="s">
        <v>41</v>
      </c>
      <c r="O192" s="91"/>
      <c r="P192" s="235">
        <f>O192*H192</f>
        <v>0</v>
      </c>
      <c r="Q192" s="235">
        <v>0</v>
      </c>
      <c r="R192" s="235">
        <f>Q192*H192</f>
        <v>0</v>
      </c>
      <c r="S192" s="235">
        <v>0</v>
      </c>
      <c r="T192" s="236">
        <f>S192*H192</f>
        <v>0</v>
      </c>
      <c r="U192" s="38"/>
      <c r="V192" s="38"/>
      <c r="W192" s="38"/>
      <c r="X192" s="38"/>
      <c r="Y192" s="38"/>
      <c r="Z192" s="38"/>
      <c r="AA192" s="38"/>
      <c r="AB192" s="38"/>
      <c r="AC192" s="38"/>
      <c r="AD192" s="38"/>
      <c r="AE192" s="38"/>
      <c r="AR192" s="237" t="s">
        <v>183</v>
      </c>
      <c r="AT192" s="237" t="s">
        <v>264</v>
      </c>
      <c r="AU192" s="237" t="s">
        <v>84</v>
      </c>
      <c r="AY192" s="17" t="s">
        <v>129</v>
      </c>
      <c r="BE192" s="238">
        <f>IF(N192="základní",J192,0)</f>
        <v>0</v>
      </c>
      <c r="BF192" s="238">
        <f>IF(N192="snížená",J192,0)</f>
        <v>0</v>
      </c>
      <c r="BG192" s="238">
        <f>IF(N192="zákl. přenesená",J192,0)</f>
        <v>0</v>
      </c>
      <c r="BH192" s="238">
        <f>IF(N192="sníž. přenesená",J192,0)</f>
        <v>0</v>
      </c>
      <c r="BI192" s="238">
        <f>IF(N192="nulová",J192,0)</f>
        <v>0</v>
      </c>
      <c r="BJ192" s="17" t="s">
        <v>84</v>
      </c>
      <c r="BK192" s="238">
        <f>ROUND(I192*H192,2)</f>
        <v>0</v>
      </c>
      <c r="BL192" s="17" t="s">
        <v>136</v>
      </c>
      <c r="BM192" s="237" t="s">
        <v>439</v>
      </c>
    </row>
    <row r="193" s="2" customFormat="1">
      <c r="A193" s="38"/>
      <c r="B193" s="39"/>
      <c r="C193" s="40"/>
      <c r="D193" s="239" t="s">
        <v>138</v>
      </c>
      <c r="E193" s="40"/>
      <c r="F193" s="240" t="s">
        <v>438</v>
      </c>
      <c r="G193" s="40"/>
      <c r="H193" s="40"/>
      <c r="I193" s="241"/>
      <c r="J193" s="40"/>
      <c r="K193" s="40"/>
      <c r="L193" s="44"/>
      <c r="M193" s="242"/>
      <c r="N193" s="243"/>
      <c r="O193" s="91"/>
      <c r="P193" s="91"/>
      <c r="Q193" s="91"/>
      <c r="R193" s="91"/>
      <c r="S193" s="91"/>
      <c r="T193" s="92"/>
      <c r="U193" s="38"/>
      <c r="V193" s="38"/>
      <c r="W193" s="38"/>
      <c r="X193" s="38"/>
      <c r="Y193" s="38"/>
      <c r="Z193" s="38"/>
      <c r="AA193" s="38"/>
      <c r="AB193" s="38"/>
      <c r="AC193" s="38"/>
      <c r="AD193" s="38"/>
      <c r="AE193" s="38"/>
      <c r="AT193" s="17" t="s">
        <v>138</v>
      </c>
      <c r="AU193" s="17" t="s">
        <v>84</v>
      </c>
    </row>
    <row r="194" s="13" customFormat="1">
      <c r="A194" s="13"/>
      <c r="B194" s="244"/>
      <c r="C194" s="245"/>
      <c r="D194" s="239" t="s">
        <v>140</v>
      </c>
      <c r="E194" s="246" t="s">
        <v>1</v>
      </c>
      <c r="F194" s="247" t="s">
        <v>440</v>
      </c>
      <c r="G194" s="245"/>
      <c r="H194" s="248">
        <v>1.2</v>
      </c>
      <c r="I194" s="249"/>
      <c r="J194" s="245"/>
      <c r="K194" s="245"/>
      <c r="L194" s="250"/>
      <c r="M194" s="251"/>
      <c r="N194" s="252"/>
      <c r="O194" s="252"/>
      <c r="P194" s="252"/>
      <c r="Q194" s="252"/>
      <c r="R194" s="252"/>
      <c r="S194" s="252"/>
      <c r="T194" s="253"/>
      <c r="U194" s="13"/>
      <c r="V194" s="13"/>
      <c r="W194" s="13"/>
      <c r="X194" s="13"/>
      <c r="Y194" s="13"/>
      <c r="Z194" s="13"/>
      <c r="AA194" s="13"/>
      <c r="AB194" s="13"/>
      <c r="AC194" s="13"/>
      <c r="AD194" s="13"/>
      <c r="AE194" s="13"/>
      <c r="AT194" s="254" t="s">
        <v>140</v>
      </c>
      <c r="AU194" s="254" t="s">
        <v>84</v>
      </c>
      <c r="AV194" s="13" t="s">
        <v>86</v>
      </c>
      <c r="AW194" s="13" t="s">
        <v>32</v>
      </c>
      <c r="AX194" s="13" t="s">
        <v>76</v>
      </c>
      <c r="AY194" s="254" t="s">
        <v>129</v>
      </c>
    </row>
    <row r="195" s="14" customFormat="1">
      <c r="A195" s="14"/>
      <c r="B195" s="255"/>
      <c r="C195" s="256"/>
      <c r="D195" s="239" t="s">
        <v>140</v>
      </c>
      <c r="E195" s="257" t="s">
        <v>1</v>
      </c>
      <c r="F195" s="258" t="s">
        <v>441</v>
      </c>
      <c r="G195" s="256"/>
      <c r="H195" s="259">
        <v>1.2</v>
      </c>
      <c r="I195" s="260"/>
      <c r="J195" s="256"/>
      <c r="K195" s="256"/>
      <c r="L195" s="261"/>
      <c r="M195" s="262"/>
      <c r="N195" s="263"/>
      <c r="O195" s="263"/>
      <c r="P195" s="263"/>
      <c r="Q195" s="263"/>
      <c r="R195" s="263"/>
      <c r="S195" s="263"/>
      <c r="T195" s="264"/>
      <c r="U195" s="14"/>
      <c r="V195" s="14"/>
      <c r="W195" s="14"/>
      <c r="X195" s="14"/>
      <c r="Y195" s="14"/>
      <c r="Z195" s="14"/>
      <c r="AA195" s="14"/>
      <c r="AB195" s="14"/>
      <c r="AC195" s="14"/>
      <c r="AD195" s="14"/>
      <c r="AE195" s="14"/>
      <c r="AT195" s="265" t="s">
        <v>140</v>
      </c>
      <c r="AU195" s="265" t="s">
        <v>84</v>
      </c>
      <c r="AV195" s="14" t="s">
        <v>149</v>
      </c>
      <c r="AW195" s="14" t="s">
        <v>32</v>
      </c>
      <c r="AX195" s="14" t="s">
        <v>76</v>
      </c>
      <c r="AY195" s="265" t="s">
        <v>129</v>
      </c>
    </row>
    <row r="196" s="15" customFormat="1">
      <c r="A196" s="15"/>
      <c r="B196" s="266"/>
      <c r="C196" s="267"/>
      <c r="D196" s="239" t="s">
        <v>140</v>
      </c>
      <c r="E196" s="268" t="s">
        <v>1</v>
      </c>
      <c r="F196" s="269" t="s">
        <v>205</v>
      </c>
      <c r="G196" s="267"/>
      <c r="H196" s="270">
        <v>1.2</v>
      </c>
      <c r="I196" s="271"/>
      <c r="J196" s="267"/>
      <c r="K196" s="267"/>
      <c r="L196" s="272"/>
      <c r="M196" s="273"/>
      <c r="N196" s="274"/>
      <c r="O196" s="274"/>
      <c r="P196" s="274"/>
      <c r="Q196" s="274"/>
      <c r="R196" s="274"/>
      <c r="S196" s="274"/>
      <c r="T196" s="275"/>
      <c r="U196" s="15"/>
      <c r="V196" s="15"/>
      <c r="W196" s="15"/>
      <c r="X196" s="15"/>
      <c r="Y196" s="15"/>
      <c r="Z196" s="15"/>
      <c r="AA196" s="15"/>
      <c r="AB196" s="15"/>
      <c r="AC196" s="15"/>
      <c r="AD196" s="15"/>
      <c r="AE196" s="15"/>
      <c r="AT196" s="276" t="s">
        <v>140</v>
      </c>
      <c r="AU196" s="276" t="s">
        <v>84</v>
      </c>
      <c r="AV196" s="15" t="s">
        <v>136</v>
      </c>
      <c r="AW196" s="15" t="s">
        <v>32</v>
      </c>
      <c r="AX196" s="15" t="s">
        <v>84</v>
      </c>
      <c r="AY196" s="276" t="s">
        <v>129</v>
      </c>
    </row>
    <row r="197" s="2" customFormat="1" ht="33" customHeight="1">
      <c r="A197" s="38"/>
      <c r="B197" s="39"/>
      <c r="C197" s="277" t="s">
        <v>257</v>
      </c>
      <c r="D197" s="277" t="s">
        <v>264</v>
      </c>
      <c r="E197" s="278" t="s">
        <v>281</v>
      </c>
      <c r="F197" s="279" t="s">
        <v>442</v>
      </c>
      <c r="G197" s="280" t="s">
        <v>394</v>
      </c>
      <c r="H197" s="281">
        <v>72</v>
      </c>
      <c r="I197" s="282"/>
      <c r="J197" s="283">
        <f>ROUND(I197*H197,2)</f>
        <v>0</v>
      </c>
      <c r="K197" s="279" t="s">
        <v>1</v>
      </c>
      <c r="L197" s="284"/>
      <c r="M197" s="285" t="s">
        <v>1</v>
      </c>
      <c r="N197" s="286" t="s">
        <v>41</v>
      </c>
      <c r="O197" s="91"/>
      <c r="P197" s="235">
        <f>O197*H197</f>
        <v>0</v>
      </c>
      <c r="Q197" s="235">
        <v>0</v>
      </c>
      <c r="R197" s="235">
        <f>Q197*H197</f>
        <v>0</v>
      </c>
      <c r="S197" s="235">
        <v>0</v>
      </c>
      <c r="T197" s="236">
        <f>S197*H197</f>
        <v>0</v>
      </c>
      <c r="U197" s="38"/>
      <c r="V197" s="38"/>
      <c r="W197" s="38"/>
      <c r="X197" s="38"/>
      <c r="Y197" s="38"/>
      <c r="Z197" s="38"/>
      <c r="AA197" s="38"/>
      <c r="AB197" s="38"/>
      <c r="AC197" s="38"/>
      <c r="AD197" s="38"/>
      <c r="AE197" s="38"/>
      <c r="AR197" s="237" t="s">
        <v>183</v>
      </c>
      <c r="AT197" s="237" t="s">
        <v>264</v>
      </c>
      <c r="AU197" s="237" t="s">
        <v>84</v>
      </c>
      <c r="AY197" s="17" t="s">
        <v>129</v>
      </c>
      <c r="BE197" s="238">
        <f>IF(N197="základní",J197,0)</f>
        <v>0</v>
      </c>
      <c r="BF197" s="238">
        <f>IF(N197="snížená",J197,0)</f>
        <v>0</v>
      </c>
      <c r="BG197" s="238">
        <f>IF(N197="zákl. přenesená",J197,0)</f>
        <v>0</v>
      </c>
      <c r="BH197" s="238">
        <f>IF(N197="sníž. přenesená",J197,0)</f>
        <v>0</v>
      </c>
      <c r="BI197" s="238">
        <f>IF(N197="nulová",J197,0)</f>
        <v>0</v>
      </c>
      <c r="BJ197" s="17" t="s">
        <v>84</v>
      </c>
      <c r="BK197" s="238">
        <f>ROUND(I197*H197,2)</f>
        <v>0</v>
      </c>
      <c r="BL197" s="17" t="s">
        <v>136</v>
      </c>
      <c r="BM197" s="237" t="s">
        <v>443</v>
      </c>
    </row>
    <row r="198" s="2" customFormat="1">
      <c r="A198" s="38"/>
      <c r="B198" s="39"/>
      <c r="C198" s="40"/>
      <c r="D198" s="239" t="s">
        <v>138</v>
      </c>
      <c r="E198" s="40"/>
      <c r="F198" s="240" t="s">
        <v>444</v>
      </c>
      <c r="G198" s="40"/>
      <c r="H198" s="40"/>
      <c r="I198" s="241"/>
      <c r="J198" s="40"/>
      <c r="K198" s="40"/>
      <c r="L198" s="44"/>
      <c r="M198" s="242"/>
      <c r="N198" s="243"/>
      <c r="O198" s="91"/>
      <c r="P198" s="91"/>
      <c r="Q198" s="91"/>
      <c r="R198" s="91"/>
      <c r="S198" s="91"/>
      <c r="T198" s="92"/>
      <c r="U198" s="38"/>
      <c r="V198" s="38"/>
      <c r="W198" s="38"/>
      <c r="X198" s="38"/>
      <c r="Y198" s="38"/>
      <c r="Z198" s="38"/>
      <c r="AA198" s="38"/>
      <c r="AB198" s="38"/>
      <c r="AC198" s="38"/>
      <c r="AD198" s="38"/>
      <c r="AE198" s="38"/>
      <c r="AT198" s="17" t="s">
        <v>138</v>
      </c>
      <c r="AU198" s="17" t="s">
        <v>84</v>
      </c>
    </row>
    <row r="199" s="13" customFormat="1">
      <c r="A199" s="13"/>
      <c r="B199" s="244"/>
      <c r="C199" s="245"/>
      <c r="D199" s="239" t="s">
        <v>140</v>
      </c>
      <c r="E199" s="246" t="s">
        <v>1</v>
      </c>
      <c r="F199" s="247" t="s">
        <v>398</v>
      </c>
      <c r="G199" s="245"/>
      <c r="H199" s="248">
        <v>72</v>
      </c>
      <c r="I199" s="249"/>
      <c r="J199" s="245"/>
      <c r="K199" s="245"/>
      <c r="L199" s="250"/>
      <c r="M199" s="251"/>
      <c r="N199" s="252"/>
      <c r="O199" s="252"/>
      <c r="P199" s="252"/>
      <c r="Q199" s="252"/>
      <c r="R199" s="252"/>
      <c r="S199" s="252"/>
      <c r="T199" s="253"/>
      <c r="U199" s="13"/>
      <c r="V199" s="13"/>
      <c r="W199" s="13"/>
      <c r="X199" s="13"/>
      <c r="Y199" s="13"/>
      <c r="Z199" s="13"/>
      <c r="AA199" s="13"/>
      <c r="AB199" s="13"/>
      <c r="AC199" s="13"/>
      <c r="AD199" s="13"/>
      <c r="AE199" s="13"/>
      <c r="AT199" s="254" t="s">
        <v>140</v>
      </c>
      <c r="AU199" s="254" t="s">
        <v>84</v>
      </c>
      <c r="AV199" s="13" t="s">
        <v>86</v>
      </c>
      <c r="AW199" s="13" t="s">
        <v>32</v>
      </c>
      <c r="AX199" s="13" t="s">
        <v>76</v>
      </c>
      <c r="AY199" s="254" t="s">
        <v>129</v>
      </c>
    </row>
    <row r="200" s="14" customFormat="1">
      <c r="A200" s="14"/>
      <c r="B200" s="255"/>
      <c r="C200" s="256"/>
      <c r="D200" s="239" t="s">
        <v>140</v>
      </c>
      <c r="E200" s="257" t="s">
        <v>1</v>
      </c>
      <c r="F200" s="258" t="s">
        <v>445</v>
      </c>
      <c r="G200" s="256"/>
      <c r="H200" s="259">
        <v>72</v>
      </c>
      <c r="I200" s="260"/>
      <c r="J200" s="256"/>
      <c r="K200" s="256"/>
      <c r="L200" s="261"/>
      <c r="M200" s="262"/>
      <c r="N200" s="263"/>
      <c r="O200" s="263"/>
      <c r="P200" s="263"/>
      <c r="Q200" s="263"/>
      <c r="R200" s="263"/>
      <c r="S200" s="263"/>
      <c r="T200" s="264"/>
      <c r="U200" s="14"/>
      <c r="V200" s="14"/>
      <c r="W200" s="14"/>
      <c r="X200" s="14"/>
      <c r="Y200" s="14"/>
      <c r="Z200" s="14"/>
      <c r="AA200" s="14"/>
      <c r="AB200" s="14"/>
      <c r="AC200" s="14"/>
      <c r="AD200" s="14"/>
      <c r="AE200" s="14"/>
      <c r="AT200" s="265" t="s">
        <v>140</v>
      </c>
      <c r="AU200" s="265" t="s">
        <v>84</v>
      </c>
      <c r="AV200" s="14" t="s">
        <v>149</v>
      </c>
      <c r="AW200" s="14" t="s">
        <v>32</v>
      </c>
      <c r="AX200" s="14" t="s">
        <v>76</v>
      </c>
      <c r="AY200" s="265" t="s">
        <v>129</v>
      </c>
    </row>
    <row r="201" s="15" customFormat="1">
      <c r="A201" s="15"/>
      <c r="B201" s="266"/>
      <c r="C201" s="267"/>
      <c r="D201" s="239" t="s">
        <v>140</v>
      </c>
      <c r="E201" s="268" t="s">
        <v>1</v>
      </c>
      <c r="F201" s="269" t="s">
        <v>205</v>
      </c>
      <c r="G201" s="267"/>
      <c r="H201" s="270">
        <v>72</v>
      </c>
      <c r="I201" s="271"/>
      <c r="J201" s="267"/>
      <c r="K201" s="267"/>
      <c r="L201" s="272"/>
      <c r="M201" s="273"/>
      <c r="N201" s="274"/>
      <c r="O201" s="274"/>
      <c r="P201" s="274"/>
      <c r="Q201" s="274"/>
      <c r="R201" s="274"/>
      <c r="S201" s="274"/>
      <c r="T201" s="275"/>
      <c r="U201" s="15"/>
      <c r="V201" s="15"/>
      <c r="W201" s="15"/>
      <c r="X201" s="15"/>
      <c r="Y201" s="15"/>
      <c r="Z201" s="15"/>
      <c r="AA201" s="15"/>
      <c r="AB201" s="15"/>
      <c r="AC201" s="15"/>
      <c r="AD201" s="15"/>
      <c r="AE201" s="15"/>
      <c r="AT201" s="276" t="s">
        <v>140</v>
      </c>
      <c r="AU201" s="276" t="s">
        <v>84</v>
      </c>
      <c r="AV201" s="15" t="s">
        <v>136</v>
      </c>
      <c r="AW201" s="15" t="s">
        <v>32</v>
      </c>
      <c r="AX201" s="15" t="s">
        <v>84</v>
      </c>
      <c r="AY201" s="276" t="s">
        <v>129</v>
      </c>
    </row>
    <row r="202" s="12" customFormat="1" ht="25.92" customHeight="1">
      <c r="A202" s="12"/>
      <c r="B202" s="210"/>
      <c r="C202" s="211"/>
      <c r="D202" s="212" t="s">
        <v>75</v>
      </c>
      <c r="E202" s="213" t="s">
        <v>446</v>
      </c>
      <c r="F202" s="213" t="s">
        <v>447</v>
      </c>
      <c r="G202" s="211"/>
      <c r="H202" s="211"/>
      <c r="I202" s="214"/>
      <c r="J202" s="215">
        <f>BK202</f>
        <v>0</v>
      </c>
      <c r="K202" s="211"/>
      <c r="L202" s="216"/>
      <c r="M202" s="217"/>
      <c r="N202" s="218"/>
      <c r="O202" s="218"/>
      <c r="P202" s="219">
        <f>SUM(P203:P223)</f>
        <v>0</v>
      </c>
      <c r="Q202" s="218"/>
      <c r="R202" s="219">
        <f>SUM(R203:R223)</f>
        <v>1.6199999999999999</v>
      </c>
      <c r="S202" s="218"/>
      <c r="T202" s="220">
        <f>SUM(T203:T223)</f>
        <v>0</v>
      </c>
      <c r="U202" s="12"/>
      <c r="V202" s="12"/>
      <c r="W202" s="12"/>
      <c r="X202" s="12"/>
      <c r="Y202" s="12"/>
      <c r="Z202" s="12"/>
      <c r="AA202" s="12"/>
      <c r="AB202" s="12"/>
      <c r="AC202" s="12"/>
      <c r="AD202" s="12"/>
      <c r="AE202" s="12"/>
      <c r="AR202" s="221" t="s">
        <v>84</v>
      </c>
      <c r="AT202" s="222" t="s">
        <v>75</v>
      </c>
      <c r="AU202" s="222" t="s">
        <v>76</v>
      </c>
      <c r="AY202" s="221" t="s">
        <v>129</v>
      </c>
      <c r="BK202" s="223">
        <f>SUM(BK203:BK223)</f>
        <v>0</v>
      </c>
    </row>
    <row r="203" s="2" customFormat="1" ht="16.5" customHeight="1">
      <c r="A203" s="38"/>
      <c r="B203" s="39"/>
      <c r="C203" s="277" t="s">
        <v>263</v>
      </c>
      <c r="D203" s="277" t="s">
        <v>264</v>
      </c>
      <c r="E203" s="278" t="s">
        <v>448</v>
      </c>
      <c r="F203" s="279" t="s">
        <v>449</v>
      </c>
      <c r="G203" s="280" t="s">
        <v>394</v>
      </c>
      <c r="H203" s="281">
        <v>6</v>
      </c>
      <c r="I203" s="282"/>
      <c r="J203" s="283">
        <f>ROUND(I203*H203,2)</f>
        <v>0</v>
      </c>
      <c r="K203" s="279" t="s">
        <v>1</v>
      </c>
      <c r="L203" s="284"/>
      <c r="M203" s="285" t="s">
        <v>1</v>
      </c>
      <c r="N203" s="286" t="s">
        <v>41</v>
      </c>
      <c r="O203" s="91"/>
      <c r="P203" s="235">
        <f>O203*H203</f>
        <v>0</v>
      </c>
      <c r="Q203" s="235">
        <v>0.014999999999999999</v>
      </c>
      <c r="R203" s="235">
        <f>Q203*H203</f>
        <v>0.089999999999999997</v>
      </c>
      <c r="S203" s="235">
        <v>0</v>
      </c>
      <c r="T203" s="236">
        <f>S203*H203</f>
        <v>0</v>
      </c>
      <c r="U203" s="38"/>
      <c r="V203" s="38"/>
      <c r="W203" s="38"/>
      <c r="X203" s="38"/>
      <c r="Y203" s="38"/>
      <c r="Z203" s="38"/>
      <c r="AA203" s="38"/>
      <c r="AB203" s="38"/>
      <c r="AC203" s="38"/>
      <c r="AD203" s="38"/>
      <c r="AE203" s="38"/>
      <c r="AR203" s="237" t="s">
        <v>183</v>
      </c>
      <c r="AT203" s="237" t="s">
        <v>264</v>
      </c>
      <c r="AU203" s="237" t="s">
        <v>84</v>
      </c>
      <c r="AY203" s="17" t="s">
        <v>129</v>
      </c>
      <c r="BE203" s="238">
        <f>IF(N203="základní",J203,0)</f>
        <v>0</v>
      </c>
      <c r="BF203" s="238">
        <f>IF(N203="snížená",J203,0)</f>
        <v>0</v>
      </c>
      <c r="BG203" s="238">
        <f>IF(N203="zákl. přenesená",J203,0)</f>
        <v>0</v>
      </c>
      <c r="BH203" s="238">
        <f>IF(N203="sníž. přenesená",J203,0)</f>
        <v>0</v>
      </c>
      <c r="BI203" s="238">
        <f>IF(N203="nulová",J203,0)</f>
        <v>0</v>
      </c>
      <c r="BJ203" s="17" t="s">
        <v>84</v>
      </c>
      <c r="BK203" s="238">
        <f>ROUND(I203*H203,2)</f>
        <v>0</v>
      </c>
      <c r="BL203" s="17" t="s">
        <v>136</v>
      </c>
      <c r="BM203" s="237" t="s">
        <v>450</v>
      </c>
    </row>
    <row r="204" s="13" customFormat="1">
      <c r="A204" s="13"/>
      <c r="B204" s="244"/>
      <c r="C204" s="245"/>
      <c r="D204" s="239" t="s">
        <v>140</v>
      </c>
      <c r="E204" s="246" t="s">
        <v>1</v>
      </c>
      <c r="F204" s="247" t="s">
        <v>169</v>
      </c>
      <c r="G204" s="245"/>
      <c r="H204" s="248">
        <v>6</v>
      </c>
      <c r="I204" s="249"/>
      <c r="J204" s="245"/>
      <c r="K204" s="245"/>
      <c r="L204" s="250"/>
      <c r="M204" s="251"/>
      <c r="N204" s="252"/>
      <c r="O204" s="252"/>
      <c r="P204" s="252"/>
      <c r="Q204" s="252"/>
      <c r="R204" s="252"/>
      <c r="S204" s="252"/>
      <c r="T204" s="253"/>
      <c r="U204" s="13"/>
      <c r="V204" s="13"/>
      <c r="W204" s="13"/>
      <c r="X204" s="13"/>
      <c r="Y204" s="13"/>
      <c r="Z204" s="13"/>
      <c r="AA204" s="13"/>
      <c r="AB204" s="13"/>
      <c r="AC204" s="13"/>
      <c r="AD204" s="13"/>
      <c r="AE204" s="13"/>
      <c r="AT204" s="254" t="s">
        <v>140</v>
      </c>
      <c r="AU204" s="254" t="s">
        <v>84</v>
      </c>
      <c r="AV204" s="13" t="s">
        <v>86</v>
      </c>
      <c r="AW204" s="13" t="s">
        <v>32</v>
      </c>
      <c r="AX204" s="13" t="s">
        <v>84</v>
      </c>
      <c r="AY204" s="254" t="s">
        <v>129</v>
      </c>
    </row>
    <row r="205" s="2" customFormat="1" ht="16.5" customHeight="1">
      <c r="A205" s="38"/>
      <c r="B205" s="39"/>
      <c r="C205" s="277" t="s">
        <v>270</v>
      </c>
      <c r="D205" s="277" t="s">
        <v>264</v>
      </c>
      <c r="E205" s="278" t="s">
        <v>451</v>
      </c>
      <c r="F205" s="279" t="s">
        <v>452</v>
      </c>
      <c r="G205" s="280" t="s">
        <v>394</v>
      </c>
      <c r="H205" s="281">
        <v>7</v>
      </c>
      <c r="I205" s="282"/>
      <c r="J205" s="283">
        <f>ROUND(I205*H205,2)</f>
        <v>0</v>
      </c>
      <c r="K205" s="279" t="s">
        <v>1</v>
      </c>
      <c r="L205" s="284"/>
      <c r="M205" s="285" t="s">
        <v>1</v>
      </c>
      <c r="N205" s="286" t="s">
        <v>41</v>
      </c>
      <c r="O205" s="91"/>
      <c r="P205" s="235">
        <f>O205*H205</f>
        <v>0</v>
      </c>
      <c r="Q205" s="235">
        <v>0.014999999999999999</v>
      </c>
      <c r="R205" s="235">
        <f>Q205*H205</f>
        <v>0.105</v>
      </c>
      <c r="S205" s="235">
        <v>0</v>
      </c>
      <c r="T205" s="236">
        <f>S205*H205</f>
        <v>0</v>
      </c>
      <c r="U205" s="38"/>
      <c r="V205" s="38"/>
      <c r="W205" s="38"/>
      <c r="X205" s="38"/>
      <c r="Y205" s="38"/>
      <c r="Z205" s="38"/>
      <c r="AA205" s="38"/>
      <c r="AB205" s="38"/>
      <c r="AC205" s="38"/>
      <c r="AD205" s="38"/>
      <c r="AE205" s="38"/>
      <c r="AR205" s="237" t="s">
        <v>183</v>
      </c>
      <c r="AT205" s="237" t="s">
        <v>264</v>
      </c>
      <c r="AU205" s="237" t="s">
        <v>84</v>
      </c>
      <c r="AY205" s="17" t="s">
        <v>129</v>
      </c>
      <c r="BE205" s="238">
        <f>IF(N205="základní",J205,0)</f>
        <v>0</v>
      </c>
      <c r="BF205" s="238">
        <f>IF(N205="snížená",J205,0)</f>
        <v>0</v>
      </c>
      <c r="BG205" s="238">
        <f>IF(N205="zákl. přenesená",J205,0)</f>
        <v>0</v>
      </c>
      <c r="BH205" s="238">
        <f>IF(N205="sníž. přenesená",J205,0)</f>
        <v>0</v>
      </c>
      <c r="BI205" s="238">
        <f>IF(N205="nulová",J205,0)</f>
        <v>0</v>
      </c>
      <c r="BJ205" s="17" t="s">
        <v>84</v>
      </c>
      <c r="BK205" s="238">
        <f>ROUND(I205*H205,2)</f>
        <v>0</v>
      </c>
      <c r="BL205" s="17" t="s">
        <v>136</v>
      </c>
      <c r="BM205" s="237" t="s">
        <v>453</v>
      </c>
    </row>
    <row r="206" s="13" customFormat="1">
      <c r="A206" s="13"/>
      <c r="B206" s="244"/>
      <c r="C206" s="245"/>
      <c r="D206" s="239" t="s">
        <v>140</v>
      </c>
      <c r="E206" s="246" t="s">
        <v>1</v>
      </c>
      <c r="F206" s="247" t="s">
        <v>176</v>
      </c>
      <c r="G206" s="245"/>
      <c r="H206" s="248">
        <v>7</v>
      </c>
      <c r="I206" s="249"/>
      <c r="J206" s="245"/>
      <c r="K206" s="245"/>
      <c r="L206" s="250"/>
      <c r="M206" s="251"/>
      <c r="N206" s="252"/>
      <c r="O206" s="252"/>
      <c r="P206" s="252"/>
      <c r="Q206" s="252"/>
      <c r="R206" s="252"/>
      <c r="S206" s="252"/>
      <c r="T206" s="253"/>
      <c r="U206" s="13"/>
      <c r="V206" s="13"/>
      <c r="W206" s="13"/>
      <c r="X206" s="13"/>
      <c r="Y206" s="13"/>
      <c r="Z206" s="13"/>
      <c r="AA206" s="13"/>
      <c r="AB206" s="13"/>
      <c r="AC206" s="13"/>
      <c r="AD206" s="13"/>
      <c r="AE206" s="13"/>
      <c r="AT206" s="254" t="s">
        <v>140</v>
      </c>
      <c r="AU206" s="254" t="s">
        <v>84</v>
      </c>
      <c r="AV206" s="13" t="s">
        <v>86</v>
      </c>
      <c r="AW206" s="13" t="s">
        <v>32</v>
      </c>
      <c r="AX206" s="13" t="s">
        <v>84</v>
      </c>
      <c r="AY206" s="254" t="s">
        <v>129</v>
      </c>
    </row>
    <row r="207" s="2" customFormat="1" ht="16.5" customHeight="1">
      <c r="A207" s="38"/>
      <c r="B207" s="39"/>
      <c r="C207" s="277" t="s">
        <v>7</v>
      </c>
      <c r="D207" s="277" t="s">
        <v>264</v>
      </c>
      <c r="E207" s="278" t="s">
        <v>454</v>
      </c>
      <c r="F207" s="279" t="s">
        <v>455</v>
      </c>
      <c r="G207" s="280" t="s">
        <v>394</v>
      </c>
      <c r="H207" s="281">
        <v>7</v>
      </c>
      <c r="I207" s="282"/>
      <c r="J207" s="283">
        <f>ROUND(I207*H207,2)</f>
        <v>0</v>
      </c>
      <c r="K207" s="279" t="s">
        <v>1</v>
      </c>
      <c r="L207" s="284"/>
      <c r="M207" s="285" t="s">
        <v>1</v>
      </c>
      <c r="N207" s="286" t="s">
        <v>41</v>
      </c>
      <c r="O207" s="91"/>
      <c r="P207" s="235">
        <f>O207*H207</f>
        <v>0</v>
      </c>
      <c r="Q207" s="235">
        <v>0.014999999999999999</v>
      </c>
      <c r="R207" s="235">
        <f>Q207*H207</f>
        <v>0.105</v>
      </c>
      <c r="S207" s="235">
        <v>0</v>
      </c>
      <c r="T207" s="236">
        <f>S207*H207</f>
        <v>0</v>
      </c>
      <c r="U207" s="38"/>
      <c r="V207" s="38"/>
      <c r="W207" s="38"/>
      <c r="X207" s="38"/>
      <c r="Y207" s="38"/>
      <c r="Z207" s="38"/>
      <c r="AA207" s="38"/>
      <c r="AB207" s="38"/>
      <c r="AC207" s="38"/>
      <c r="AD207" s="38"/>
      <c r="AE207" s="38"/>
      <c r="AR207" s="237" t="s">
        <v>183</v>
      </c>
      <c r="AT207" s="237" t="s">
        <v>264</v>
      </c>
      <c r="AU207" s="237" t="s">
        <v>84</v>
      </c>
      <c r="AY207" s="17" t="s">
        <v>129</v>
      </c>
      <c r="BE207" s="238">
        <f>IF(N207="základní",J207,0)</f>
        <v>0</v>
      </c>
      <c r="BF207" s="238">
        <f>IF(N207="snížená",J207,0)</f>
        <v>0</v>
      </c>
      <c r="BG207" s="238">
        <f>IF(N207="zákl. přenesená",J207,0)</f>
        <v>0</v>
      </c>
      <c r="BH207" s="238">
        <f>IF(N207="sníž. přenesená",J207,0)</f>
        <v>0</v>
      </c>
      <c r="BI207" s="238">
        <f>IF(N207="nulová",J207,0)</f>
        <v>0</v>
      </c>
      <c r="BJ207" s="17" t="s">
        <v>84</v>
      </c>
      <c r="BK207" s="238">
        <f>ROUND(I207*H207,2)</f>
        <v>0</v>
      </c>
      <c r="BL207" s="17" t="s">
        <v>136</v>
      </c>
      <c r="BM207" s="237" t="s">
        <v>456</v>
      </c>
    </row>
    <row r="208" s="13" customFormat="1">
      <c r="A208" s="13"/>
      <c r="B208" s="244"/>
      <c r="C208" s="245"/>
      <c r="D208" s="239" t="s">
        <v>140</v>
      </c>
      <c r="E208" s="246" t="s">
        <v>1</v>
      </c>
      <c r="F208" s="247" t="s">
        <v>176</v>
      </c>
      <c r="G208" s="245"/>
      <c r="H208" s="248">
        <v>7</v>
      </c>
      <c r="I208" s="249"/>
      <c r="J208" s="245"/>
      <c r="K208" s="245"/>
      <c r="L208" s="250"/>
      <c r="M208" s="251"/>
      <c r="N208" s="252"/>
      <c r="O208" s="252"/>
      <c r="P208" s="252"/>
      <c r="Q208" s="252"/>
      <c r="R208" s="252"/>
      <c r="S208" s="252"/>
      <c r="T208" s="253"/>
      <c r="U208" s="13"/>
      <c r="V208" s="13"/>
      <c r="W208" s="13"/>
      <c r="X208" s="13"/>
      <c r="Y208" s="13"/>
      <c r="Z208" s="13"/>
      <c r="AA208" s="13"/>
      <c r="AB208" s="13"/>
      <c r="AC208" s="13"/>
      <c r="AD208" s="13"/>
      <c r="AE208" s="13"/>
      <c r="AT208" s="254" t="s">
        <v>140</v>
      </c>
      <c r="AU208" s="254" t="s">
        <v>84</v>
      </c>
      <c r="AV208" s="13" t="s">
        <v>86</v>
      </c>
      <c r="AW208" s="13" t="s">
        <v>32</v>
      </c>
      <c r="AX208" s="13" t="s">
        <v>84</v>
      </c>
      <c r="AY208" s="254" t="s">
        <v>129</v>
      </c>
    </row>
    <row r="209" s="2" customFormat="1" ht="16.5" customHeight="1">
      <c r="A209" s="38"/>
      <c r="B209" s="39"/>
      <c r="C209" s="277" t="s">
        <v>280</v>
      </c>
      <c r="D209" s="277" t="s">
        <v>264</v>
      </c>
      <c r="E209" s="278" t="s">
        <v>457</v>
      </c>
      <c r="F209" s="279" t="s">
        <v>458</v>
      </c>
      <c r="G209" s="280" t="s">
        <v>394</v>
      </c>
      <c r="H209" s="281">
        <v>4</v>
      </c>
      <c r="I209" s="282"/>
      <c r="J209" s="283">
        <f>ROUND(I209*H209,2)</f>
        <v>0</v>
      </c>
      <c r="K209" s="279" t="s">
        <v>1</v>
      </c>
      <c r="L209" s="284"/>
      <c r="M209" s="285" t="s">
        <v>1</v>
      </c>
      <c r="N209" s="286" t="s">
        <v>41</v>
      </c>
      <c r="O209" s="91"/>
      <c r="P209" s="235">
        <f>O209*H209</f>
        <v>0</v>
      </c>
      <c r="Q209" s="235">
        <v>0.014999999999999999</v>
      </c>
      <c r="R209" s="235">
        <f>Q209*H209</f>
        <v>0.059999999999999998</v>
      </c>
      <c r="S209" s="235">
        <v>0</v>
      </c>
      <c r="T209" s="236">
        <f>S209*H209</f>
        <v>0</v>
      </c>
      <c r="U209" s="38"/>
      <c r="V209" s="38"/>
      <c r="W209" s="38"/>
      <c r="X209" s="38"/>
      <c r="Y209" s="38"/>
      <c r="Z209" s="38"/>
      <c r="AA209" s="38"/>
      <c r="AB209" s="38"/>
      <c r="AC209" s="38"/>
      <c r="AD209" s="38"/>
      <c r="AE209" s="38"/>
      <c r="AR209" s="237" t="s">
        <v>183</v>
      </c>
      <c r="AT209" s="237" t="s">
        <v>264</v>
      </c>
      <c r="AU209" s="237" t="s">
        <v>84</v>
      </c>
      <c r="AY209" s="17" t="s">
        <v>129</v>
      </c>
      <c r="BE209" s="238">
        <f>IF(N209="základní",J209,0)</f>
        <v>0</v>
      </c>
      <c r="BF209" s="238">
        <f>IF(N209="snížená",J209,0)</f>
        <v>0</v>
      </c>
      <c r="BG209" s="238">
        <f>IF(N209="zákl. přenesená",J209,0)</f>
        <v>0</v>
      </c>
      <c r="BH209" s="238">
        <f>IF(N209="sníž. přenesená",J209,0)</f>
        <v>0</v>
      </c>
      <c r="BI209" s="238">
        <f>IF(N209="nulová",J209,0)</f>
        <v>0</v>
      </c>
      <c r="BJ209" s="17" t="s">
        <v>84</v>
      </c>
      <c r="BK209" s="238">
        <f>ROUND(I209*H209,2)</f>
        <v>0</v>
      </c>
      <c r="BL209" s="17" t="s">
        <v>136</v>
      </c>
      <c r="BM209" s="237" t="s">
        <v>459</v>
      </c>
    </row>
    <row r="210" s="13" customFormat="1">
      <c r="A210" s="13"/>
      <c r="B210" s="244"/>
      <c r="C210" s="245"/>
      <c r="D210" s="239" t="s">
        <v>140</v>
      </c>
      <c r="E210" s="246" t="s">
        <v>1</v>
      </c>
      <c r="F210" s="247" t="s">
        <v>136</v>
      </c>
      <c r="G210" s="245"/>
      <c r="H210" s="248">
        <v>4</v>
      </c>
      <c r="I210" s="249"/>
      <c r="J210" s="245"/>
      <c r="K210" s="245"/>
      <c r="L210" s="250"/>
      <c r="M210" s="251"/>
      <c r="N210" s="252"/>
      <c r="O210" s="252"/>
      <c r="P210" s="252"/>
      <c r="Q210" s="252"/>
      <c r="R210" s="252"/>
      <c r="S210" s="252"/>
      <c r="T210" s="253"/>
      <c r="U210" s="13"/>
      <c r="V210" s="13"/>
      <c r="W210" s="13"/>
      <c r="X210" s="13"/>
      <c r="Y210" s="13"/>
      <c r="Z210" s="13"/>
      <c r="AA210" s="13"/>
      <c r="AB210" s="13"/>
      <c r="AC210" s="13"/>
      <c r="AD210" s="13"/>
      <c r="AE210" s="13"/>
      <c r="AT210" s="254" t="s">
        <v>140</v>
      </c>
      <c r="AU210" s="254" t="s">
        <v>84</v>
      </c>
      <c r="AV210" s="13" t="s">
        <v>86</v>
      </c>
      <c r="AW210" s="13" t="s">
        <v>32</v>
      </c>
      <c r="AX210" s="13" t="s">
        <v>84</v>
      </c>
      <c r="AY210" s="254" t="s">
        <v>129</v>
      </c>
    </row>
    <row r="211" s="2" customFormat="1" ht="24.15" customHeight="1">
      <c r="A211" s="38"/>
      <c r="B211" s="39"/>
      <c r="C211" s="277" t="s">
        <v>285</v>
      </c>
      <c r="D211" s="277" t="s">
        <v>264</v>
      </c>
      <c r="E211" s="278" t="s">
        <v>460</v>
      </c>
      <c r="F211" s="279" t="s">
        <v>461</v>
      </c>
      <c r="G211" s="280" t="s">
        <v>394</v>
      </c>
      <c r="H211" s="281">
        <v>28</v>
      </c>
      <c r="I211" s="282"/>
      <c r="J211" s="283">
        <f>ROUND(I211*H211,2)</f>
        <v>0</v>
      </c>
      <c r="K211" s="279" t="s">
        <v>1</v>
      </c>
      <c r="L211" s="284"/>
      <c r="M211" s="285" t="s">
        <v>1</v>
      </c>
      <c r="N211" s="286" t="s">
        <v>41</v>
      </c>
      <c r="O211" s="91"/>
      <c r="P211" s="235">
        <f>O211*H211</f>
        <v>0</v>
      </c>
      <c r="Q211" s="235">
        <v>0</v>
      </c>
      <c r="R211" s="235">
        <f>Q211*H211</f>
        <v>0</v>
      </c>
      <c r="S211" s="235">
        <v>0</v>
      </c>
      <c r="T211" s="236">
        <f>S211*H211</f>
        <v>0</v>
      </c>
      <c r="U211" s="38"/>
      <c r="V211" s="38"/>
      <c r="W211" s="38"/>
      <c r="X211" s="38"/>
      <c r="Y211" s="38"/>
      <c r="Z211" s="38"/>
      <c r="AA211" s="38"/>
      <c r="AB211" s="38"/>
      <c r="AC211" s="38"/>
      <c r="AD211" s="38"/>
      <c r="AE211" s="38"/>
      <c r="AR211" s="237" t="s">
        <v>183</v>
      </c>
      <c r="AT211" s="237" t="s">
        <v>264</v>
      </c>
      <c r="AU211" s="237" t="s">
        <v>84</v>
      </c>
      <c r="AY211" s="17" t="s">
        <v>129</v>
      </c>
      <c r="BE211" s="238">
        <f>IF(N211="základní",J211,0)</f>
        <v>0</v>
      </c>
      <c r="BF211" s="238">
        <f>IF(N211="snížená",J211,0)</f>
        <v>0</v>
      </c>
      <c r="BG211" s="238">
        <f>IF(N211="zákl. přenesená",J211,0)</f>
        <v>0</v>
      </c>
      <c r="BH211" s="238">
        <f>IF(N211="sníž. přenesená",J211,0)</f>
        <v>0</v>
      </c>
      <c r="BI211" s="238">
        <f>IF(N211="nulová",J211,0)</f>
        <v>0</v>
      </c>
      <c r="BJ211" s="17" t="s">
        <v>84</v>
      </c>
      <c r="BK211" s="238">
        <f>ROUND(I211*H211,2)</f>
        <v>0</v>
      </c>
      <c r="BL211" s="17" t="s">
        <v>136</v>
      </c>
      <c r="BM211" s="237" t="s">
        <v>462</v>
      </c>
    </row>
    <row r="212" s="13" customFormat="1">
      <c r="A212" s="13"/>
      <c r="B212" s="244"/>
      <c r="C212" s="245"/>
      <c r="D212" s="239" t="s">
        <v>140</v>
      </c>
      <c r="E212" s="246" t="s">
        <v>1</v>
      </c>
      <c r="F212" s="247" t="s">
        <v>463</v>
      </c>
      <c r="G212" s="245"/>
      <c r="H212" s="248">
        <v>28</v>
      </c>
      <c r="I212" s="249"/>
      <c r="J212" s="245"/>
      <c r="K212" s="245"/>
      <c r="L212" s="250"/>
      <c r="M212" s="251"/>
      <c r="N212" s="252"/>
      <c r="O212" s="252"/>
      <c r="P212" s="252"/>
      <c r="Q212" s="252"/>
      <c r="R212" s="252"/>
      <c r="S212" s="252"/>
      <c r="T212" s="253"/>
      <c r="U212" s="13"/>
      <c r="V212" s="13"/>
      <c r="W212" s="13"/>
      <c r="X212" s="13"/>
      <c r="Y212" s="13"/>
      <c r="Z212" s="13"/>
      <c r="AA212" s="13"/>
      <c r="AB212" s="13"/>
      <c r="AC212" s="13"/>
      <c r="AD212" s="13"/>
      <c r="AE212" s="13"/>
      <c r="AT212" s="254" t="s">
        <v>140</v>
      </c>
      <c r="AU212" s="254" t="s">
        <v>84</v>
      </c>
      <c r="AV212" s="13" t="s">
        <v>86</v>
      </c>
      <c r="AW212" s="13" t="s">
        <v>32</v>
      </c>
      <c r="AX212" s="13" t="s">
        <v>76</v>
      </c>
      <c r="AY212" s="254" t="s">
        <v>129</v>
      </c>
    </row>
    <row r="213" s="14" customFormat="1">
      <c r="A213" s="14"/>
      <c r="B213" s="255"/>
      <c r="C213" s="256"/>
      <c r="D213" s="239" t="s">
        <v>140</v>
      </c>
      <c r="E213" s="257" t="s">
        <v>1</v>
      </c>
      <c r="F213" s="258" t="s">
        <v>421</v>
      </c>
      <c r="G213" s="256"/>
      <c r="H213" s="259">
        <v>28</v>
      </c>
      <c r="I213" s="260"/>
      <c r="J213" s="256"/>
      <c r="K213" s="256"/>
      <c r="L213" s="261"/>
      <c r="M213" s="262"/>
      <c r="N213" s="263"/>
      <c r="O213" s="263"/>
      <c r="P213" s="263"/>
      <c r="Q213" s="263"/>
      <c r="R213" s="263"/>
      <c r="S213" s="263"/>
      <c r="T213" s="264"/>
      <c r="U213" s="14"/>
      <c r="V213" s="14"/>
      <c r="W213" s="14"/>
      <c r="X213" s="14"/>
      <c r="Y213" s="14"/>
      <c r="Z213" s="14"/>
      <c r="AA213" s="14"/>
      <c r="AB213" s="14"/>
      <c r="AC213" s="14"/>
      <c r="AD213" s="14"/>
      <c r="AE213" s="14"/>
      <c r="AT213" s="265" t="s">
        <v>140</v>
      </c>
      <c r="AU213" s="265" t="s">
        <v>84</v>
      </c>
      <c r="AV213" s="14" t="s">
        <v>149</v>
      </c>
      <c r="AW213" s="14" t="s">
        <v>32</v>
      </c>
      <c r="AX213" s="14" t="s">
        <v>76</v>
      </c>
      <c r="AY213" s="265" t="s">
        <v>129</v>
      </c>
    </row>
    <row r="214" s="15" customFormat="1">
      <c r="A214" s="15"/>
      <c r="B214" s="266"/>
      <c r="C214" s="267"/>
      <c r="D214" s="239" t="s">
        <v>140</v>
      </c>
      <c r="E214" s="268" t="s">
        <v>1</v>
      </c>
      <c r="F214" s="269" t="s">
        <v>205</v>
      </c>
      <c r="G214" s="267"/>
      <c r="H214" s="270">
        <v>28</v>
      </c>
      <c r="I214" s="271"/>
      <c r="J214" s="267"/>
      <c r="K214" s="267"/>
      <c r="L214" s="272"/>
      <c r="M214" s="273"/>
      <c r="N214" s="274"/>
      <c r="O214" s="274"/>
      <c r="P214" s="274"/>
      <c r="Q214" s="274"/>
      <c r="R214" s="274"/>
      <c r="S214" s="274"/>
      <c r="T214" s="275"/>
      <c r="U214" s="15"/>
      <c r="V214" s="15"/>
      <c r="W214" s="15"/>
      <c r="X214" s="15"/>
      <c r="Y214" s="15"/>
      <c r="Z214" s="15"/>
      <c r="AA214" s="15"/>
      <c r="AB214" s="15"/>
      <c r="AC214" s="15"/>
      <c r="AD214" s="15"/>
      <c r="AE214" s="15"/>
      <c r="AT214" s="276" t="s">
        <v>140</v>
      </c>
      <c r="AU214" s="276" t="s">
        <v>84</v>
      </c>
      <c r="AV214" s="15" t="s">
        <v>136</v>
      </c>
      <c r="AW214" s="15" t="s">
        <v>32</v>
      </c>
      <c r="AX214" s="15" t="s">
        <v>84</v>
      </c>
      <c r="AY214" s="276" t="s">
        <v>129</v>
      </c>
    </row>
    <row r="215" s="2" customFormat="1" ht="24.15" customHeight="1">
      <c r="A215" s="38"/>
      <c r="B215" s="39"/>
      <c r="C215" s="277" t="s">
        <v>291</v>
      </c>
      <c r="D215" s="277" t="s">
        <v>264</v>
      </c>
      <c r="E215" s="278" t="s">
        <v>464</v>
      </c>
      <c r="F215" s="279" t="s">
        <v>465</v>
      </c>
      <c r="G215" s="280" t="s">
        <v>394</v>
      </c>
      <c r="H215" s="281">
        <v>35</v>
      </c>
      <c r="I215" s="282"/>
      <c r="J215" s="283">
        <f>ROUND(I215*H215,2)</f>
        <v>0</v>
      </c>
      <c r="K215" s="279" t="s">
        <v>1</v>
      </c>
      <c r="L215" s="284"/>
      <c r="M215" s="285" t="s">
        <v>1</v>
      </c>
      <c r="N215" s="286" t="s">
        <v>41</v>
      </c>
      <c r="O215" s="91"/>
      <c r="P215" s="235">
        <f>O215*H215</f>
        <v>0</v>
      </c>
      <c r="Q215" s="235">
        <v>0.014999999999999999</v>
      </c>
      <c r="R215" s="235">
        <f>Q215*H215</f>
        <v>0.52500000000000002</v>
      </c>
      <c r="S215" s="235">
        <v>0</v>
      </c>
      <c r="T215" s="236">
        <f>S215*H215</f>
        <v>0</v>
      </c>
      <c r="U215" s="38"/>
      <c r="V215" s="38"/>
      <c r="W215" s="38"/>
      <c r="X215" s="38"/>
      <c r="Y215" s="38"/>
      <c r="Z215" s="38"/>
      <c r="AA215" s="38"/>
      <c r="AB215" s="38"/>
      <c r="AC215" s="38"/>
      <c r="AD215" s="38"/>
      <c r="AE215" s="38"/>
      <c r="AR215" s="237" t="s">
        <v>183</v>
      </c>
      <c r="AT215" s="237" t="s">
        <v>264</v>
      </c>
      <c r="AU215" s="237" t="s">
        <v>84</v>
      </c>
      <c r="AY215" s="17" t="s">
        <v>129</v>
      </c>
      <c r="BE215" s="238">
        <f>IF(N215="základní",J215,0)</f>
        <v>0</v>
      </c>
      <c r="BF215" s="238">
        <f>IF(N215="snížená",J215,0)</f>
        <v>0</v>
      </c>
      <c r="BG215" s="238">
        <f>IF(N215="zákl. přenesená",J215,0)</f>
        <v>0</v>
      </c>
      <c r="BH215" s="238">
        <f>IF(N215="sníž. přenesená",J215,0)</f>
        <v>0</v>
      </c>
      <c r="BI215" s="238">
        <f>IF(N215="nulová",J215,0)</f>
        <v>0</v>
      </c>
      <c r="BJ215" s="17" t="s">
        <v>84</v>
      </c>
      <c r="BK215" s="238">
        <f>ROUND(I215*H215,2)</f>
        <v>0</v>
      </c>
      <c r="BL215" s="17" t="s">
        <v>136</v>
      </c>
      <c r="BM215" s="237" t="s">
        <v>466</v>
      </c>
    </row>
    <row r="216" s="13" customFormat="1">
      <c r="A216" s="13"/>
      <c r="B216" s="244"/>
      <c r="C216" s="245"/>
      <c r="D216" s="239" t="s">
        <v>140</v>
      </c>
      <c r="E216" s="246" t="s">
        <v>1</v>
      </c>
      <c r="F216" s="247" t="s">
        <v>467</v>
      </c>
      <c r="G216" s="245"/>
      <c r="H216" s="248">
        <v>35</v>
      </c>
      <c r="I216" s="249"/>
      <c r="J216" s="245"/>
      <c r="K216" s="245"/>
      <c r="L216" s="250"/>
      <c r="M216" s="251"/>
      <c r="N216" s="252"/>
      <c r="O216" s="252"/>
      <c r="P216" s="252"/>
      <c r="Q216" s="252"/>
      <c r="R216" s="252"/>
      <c r="S216" s="252"/>
      <c r="T216" s="253"/>
      <c r="U216" s="13"/>
      <c r="V216" s="13"/>
      <c r="W216" s="13"/>
      <c r="X216" s="13"/>
      <c r="Y216" s="13"/>
      <c r="Z216" s="13"/>
      <c r="AA216" s="13"/>
      <c r="AB216" s="13"/>
      <c r="AC216" s="13"/>
      <c r="AD216" s="13"/>
      <c r="AE216" s="13"/>
      <c r="AT216" s="254" t="s">
        <v>140</v>
      </c>
      <c r="AU216" s="254" t="s">
        <v>84</v>
      </c>
      <c r="AV216" s="13" t="s">
        <v>86</v>
      </c>
      <c r="AW216" s="13" t="s">
        <v>32</v>
      </c>
      <c r="AX216" s="13" t="s">
        <v>76</v>
      </c>
      <c r="AY216" s="254" t="s">
        <v>129</v>
      </c>
    </row>
    <row r="217" s="14" customFormat="1">
      <c r="A217" s="14"/>
      <c r="B217" s="255"/>
      <c r="C217" s="256"/>
      <c r="D217" s="239" t="s">
        <v>140</v>
      </c>
      <c r="E217" s="257" t="s">
        <v>1</v>
      </c>
      <c r="F217" s="258" t="s">
        <v>421</v>
      </c>
      <c r="G217" s="256"/>
      <c r="H217" s="259">
        <v>35</v>
      </c>
      <c r="I217" s="260"/>
      <c r="J217" s="256"/>
      <c r="K217" s="256"/>
      <c r="L217" s="261"/>
      <c r="M217" s="262"/>
      <c r="N217" s="263"/>
      <c r="O217" s="263"/>
      <c r="P217" s="263"/>
      <c r="Q217" s="263"/>
      <c r="R217" s="263"/>
      <c r="S217" s="263"/>
      <c r="T217" s="264"/>
      <c r="U217" s="14"/>
      <c r="V217" s="14"/>
      <c r="W217" s="14"/>
      <c r="X217" s="14"/>
      <c r="Y217" s="14"/>
      <c r="Z217" s="14"/>
      <c r="AA217" s="14"/>
      <c r="AB217" s="14"/>
      <c r="AC217" s="14"/>
      <c r="AD217" s="14"/>
      <c r="AE217" s="14"/>
      <c r="AT217" s="265" t="s">
        <v>140</v>
      </c>
      <c r="AU217" s="265" t="s">
        <v>84</v>
      </c>
      <c r="AV217" s="14" t="s">
        <v>149</v>
      </c>
      <c r="AW217" s="14" t="s">
        <v>32</v>
      </c>
      <c r="AX217" s="14" t="s">
        <v>84</v>
      </c>
      <c r="AY217" s="265" t="s">
        <v>129</v>
      </c>
    </row>
    <row r="218" s="2" customFormat="1" ht="24.15" customHeight="1">
      <c r="A218" s="38"/>
      <c r="B218" s="39"/>
      <c r="C218" s="277" t="s">
        <v>301</v>
      </c>
      <c r="D218" s="277" t="s">
        <v>264</v>
      </c>
      <c r="E218" s="278" t="s">
        <v>468</v>
      </c>
      <c r="F218" s="279" t="s">
        <v>469</v>
      </c>
      <c r="G218" s="280" t="s">
        <v>394</v>
      </c>
      <c r="H218" s="281">
        <v>28</v>
      </c>
      <c r="I218" s="282"/>
      <c r="J218" s="283">
        <f>ROUND(I218*H218,2)</f>
        <v>0</v>
      </c>
      <c r="K218" s="279" t="s">
        <v>1</v>
      </c>
      <c r="L218" s="284"/>
      <c r="M218" s="285" t="s">
        <v>1</v>
      </c>
      <c r="N218" s="286" t="s">
        <v>41</v>
      </c>
      <c r="O218" s="91"/>
      <c r="P218" s="235">
        <f>O218*H218</f>
        <v>0</v>
      </c>
      <c r="Q218" s="235">
        <v>0.014999999999999999</v>
      </c>
      <c r="R218" s="235">
        <f>Q218*H218</f>
        <v>0.41999999999999998</v>
      </c>
      <c r="S218" s="235">
        <v>0</v>
      </c>
      <c r="T218" s="236">
        <f>S218*H218</f>
        <v>0</v>
      </c>
      <c r="U218" s="38"/>
      <c r="V218" s="38"/>
      <c r="W218" s="38"/>
      <c r="X218" s="38"/>
      <c r="Y218" s="38"/>
      <c r="Z218" s="38"/>
      <c r="AA218" s="38"/>
      <c r="AB218" s="38"/>
      <c r="AC218" s="38"/>
      <c r="AD218" s="38"/>
      <c r="AE218" s="38"/>
      <c r="AR218" s="237" t="s">
        <v>183</v>
      </c>
      <c r="AT218" s="237" t="s">
        <v>264</v>
      </c>
      <c r="AU218" s="237" t="s">
        <v>84</v>
      </c>
      <c r="AY218" s="17" t="s">
        <v>129</v>
      </c>
      <c r="BE218" s="238">
        <f>IF(N218="základní",J218,0)</f>
        <v>0</v>
      </c>
      <c r="BF218" s="238">
        <f>IF(N218="snížená",J218,0)</f>
        <v>0</v>
      </c>
      <c r="BG218" s="238">
        <f>IF(N218="zákl. přenesená",J218,0)</f>
        <v>0</v>
      </c>
      <c r="BH218" s="238">
        <f>IF(N218="sníž. přenesená",J218,0)</f>
        <v>0</v>
      </c>
      <c r="BI218" s="238">
        <f>IF(N218="nulová",J218,0)</f>
        <v>0</v>
      </c>
      <c r="BJ218" s="17" t="s">
        <v>84</v>
      </c>
      <c r="BK218" s="238">
        <f>ROUND(I218*H218,2)</f>
        <v>0</v>
      </c>
      <c r="BL218" s="17" t="s">
        <v>136</v>
      </c>
      <c r="BM218" s="237" t="s">
        <v>470</v>
      </c>
    </row>
    <row r="219" s="13" customFormat="1">
      <c r="A219" s="13"/>
      <c r="B219" s="244"/>
      <c r="C219" s="245"/>
      <c r="D219" s="239" t="s">
        <v>140</v>
      </c>
      <c r="E219" s="246" t="s">
        <v>1</v>
      </c>
      <c r="F219" s="247" t="s">
        <v>463</v>
      </c>
      <c r="G219" s="245"/>
      <c r="H219" s="248">
        <v>28</v>
      </c>
      <c r="I219" s="249"/>
      <c r="J219" s="245"/>
      <c r="K219" s="245"/>
      <c r="L219" s="250"/>
      <c r="M219" s="251"/>
      <c r="N219" s="252"/>
      <c r="O219" s="252"/>
      <c r="P219" s="252"/>
      <c r="Q219" s="252"/>
      <c r="R219" s="252"/>
      <c r="S219" s="252"/>
      <c r="T219" s="253"/>
      <c r="U219" s="13"/>
      <c r="V219" s="13"/>
      <c r="W219" s="13"/>
      <c r="X219" s="13"/>
      <c r="Y219" s="13"/>
      <c r="Z219" s="13"/>
      <c r="AA219" s="13"/>
      <c r="AB219" s="13"/>
      <c r="AC219" s="13"/>
      <c r="AD219" s="13"/>
      <c r="AE219" s="13"/>
      <c r="AT219" s="254" t="s">
        <v>140</v>
      </c>
      <c r="AU219" s="254" t="s">
        <v>84</v>
      </c>
      <c r="AV219" s="13" t="s">
        <v>86</v>
      </c>
      <c r="AW219" s="13" t="s">
        <v>32</v>
      </c>
      <c r="AX219" s="13" t="s">
        <v>76</v>
      </c>
      <c r="AY219" s="254" t="s">
        <v>129</v>
      </c>
    </row>
    <row r="220" s="14" customFormat="1">
      <c r="A220" s="14"/>
      <c r="B220" s="255"/>
      <c r="C220" s="256"/>
      <c r="D220" s="239" t="s">
        <v>140</v>
      </c>
      <c r="E220" s="257" t="s">
        <v>1</v>
      </c>
      <c r="F220" s="258" t="s">
        <v>421</v>
      </c>
      <c r="G220" s="256"/>
      <c r="H220" s="259">
        <v>28</v>
      </c>
      <c r="I220" s="260"/>
      <c r="J220" s="256"/>
      <c r="K220" s="256"/>
      <c r="L220" s="261"/>
      <c r="M220" s="262"/>
      <c r="N220" s="263"/>
      <c r="O220" s="263"/>
      <c r="P220" s="263"/>
      <c r="Q220" s="263"/>
      <c r="R220" s="263"/>
      <c r="S220" s="263"/>
      <c r="T220" s="264"/>
      <c r="U220" s="14"/>
      <c r="V220" s="14"/>
      <c r="W220" s="14"/>
      <c r="X220" s="14"/>
      <c r="Y220" s="14"/>
      <c r="Z220" s="14"/>
      <c r="AA220" s="14"/>
      <c r="AB220" s="14"/>
      <c r="AC220" s="14"/>
      <c r="AD220" s="14"/>
      <c r="AE220" s="14"/>
      <c r="AT220" s="265" t="s">
        <v>140</v>
      </c>
      <c r="AU220" s="265" t="s">
        <v>84</v>
      </c>
      <c r="AV220" s="14" t="s">
        <v>149</v>
      </c>
      <c r="AW220" s="14" t="s">
        <v>32</v>
      </c>
      <c r="AX220" s="14" t="s">
        <v>84</v>
      </c>
      <c r="AY220" s="265" t="s">
        <v>129</v>
      </c>
    </row>
    <row r="221" s="2" customFormat="1" ht="24.15" customHeight="1">
      <c r="A221" s="38"/>
      <c r="B221" s="39"/>
      <c r="C221" s="277" t="s">
        <v>315</v>
      </c>
      <c r="D221" s="277" t="s">
        <v>264</v>
      </c>
      <c r="E221" s="278" t="s">
        <v>338</v>
      </c>
      <c r="F221" s="279" t="s">
        <v>471</v>
      </c>
      <c r="G221" s="280" t="s">
        <v>394</v>
      </c>
      <c r="H221" s="281">
        <v>21</v>
      </c>
      <c r="I221" s="282"/>
      <c r="J221" s="283">
        <f>ROUND(I221*H221,2)</f>
        <v>0</v>
      </c>
      <c r="K221" s="279" t="s">
        <v>1</v>
      </c>
      <c r="L221" s="284"/>
      <c r="M221" s="285" t="s">
        <v>1</v>
      </c>
      <c r="N221" s="286" t="s">
        <v>41</v>
      </c>
      <c r="O221" s="91"/>
      <c r="P221" s="235">
        <f>O221*H221</f>
        <v>0</v>
      </c>
      <c r="Q221" s="235">
        <v>0.014999999999999999</v>
      </c>
      <c r="R221" s="235">
        <f>Q221*H221</f>
        <v>0.315</v>
      </c>
      <c r="S221" s="235">
        <v>0</v>
      </c>
      <c r="T221" s="236">
        <f>S221*H221</f>
        <v>0</v>
      </c>
      <c r="U221" s="38"/>
      <c r="V221" s="38"/>
      <c r="W221" s="38"/>
      <c r="X221" s="38"/>
      <c r="Y221" s="38"/>
      <c r="Z221" s="38"/>
      <c r="AA221" s="38"/>
      <c r="AB221" s="38"/>
      <c r="AC221" s="38"/>
      <c r="AD221" s="38"/>
      <c r="AE221" s="38"/>
      <c r="AR221" s="237" t="s">
        <v>183</v>
      </c>
      <c r="AT221" s="237" t="s">
        <v>264</v>
      </c>
      <c r="AU221" s="237" t="s">
        <v>84</v>
      </c>
      <c r="AY221" s="17" t="s">
        <v>129</v>
      </c>
      <c r="BE221" s="238">
        <f>IF(N221="základní",J221,0)</f>
        <v>0</v>
      </c>
      <c r="BF221" s="238">
        <f>IF(N221="snížená",J221,0)</f>
        <v>0</v>
      </c>
      <c r="BG221" s="238">
        <f>IF(N221="zákl. přenesená",J221,0)</f>
        <v>0</v>
      </c>
      <c r="BH221" s="238">
        <f>IF(N221="sníž. přenesená",J221,0)</f>
        <v>0</v>
      </c>
      <c r="BI221" s="238">
        <f>IF(N221="nulová",J221,0)</f>
        <v>0</v>
      </c>
      <c r="BJ221" s="17" t="s">
        <v>84</v>
      </c>
      <c r="BK221" s="238">
        <f>ROUND(I221*H221,2)</f>
        <v>0</v>
      </c>
      <c r="BL221" s="17" t="s">
        <v>136</v>
      </c>
      <c r="BM221" s="237" t="s">
        <v>472</v>
      </c>
    </row>
    <row r="222" s="13" customFormat="1">
      <c r="A222" s="13"/>
      <c r="B222" s="244"/>
      <c r="C222" s="245"/>
      <c r="D222" s="239" t="s">
        <v>140</v>
      </c>
      <c r="E222" s="246" t="s">
        <v>1</v>
      </c>
      <c r="F222" s="247" t="s">
        <v>473</v>
      </c>
      <c r="G222" s="245"/>
      <c r="H222" s="248">
        <v>21</v>
      </c>
      <c r="I222" s="249"/>
      <c r="J222" s="245"/>
      <c r="K222" s="245"/>
      <c r="L222" s="250"/>
      <c r="M222" s="251"/>
      <c r="N222" s="252"/>
      <c r="O222" s="252"/>
      <c r="P222" s="252"/>
      <c r="Q222" s="252"/>
      <c r="R222" s="252"/>
      <c r="S222" s="252"/>
      <c r="T222" s="253"/>
      <c r="U222" s="13"/>
      <c r="V222" s="13"/>
      <c r="W222" s="13"/>
      <c r="X222" s="13"/>
      <c r="Y222" s="13"/>
      <c r="Z222" s="13"/>
      <c r="AA222" s="13"/>
      <c r="AB222" s="13"/>
      <c r="AC222" s="13"/>
      <c r="AD222" s="13"/>
      <c r="AE222" s="13"/>
      <c r="AT222" s="254" t="s">
        <v>140</v>
      </c>
      <c r="AU222" s="254" t="s">
        <v>84</v>
      </c>
      <c r="AV222" s="13" t="s">
        <v>86</v>
      </c>
      <c r="AW222" s="13" t="s">
        <v>32</v>
      </c>
      <c r="AX222" s="13" t="s">
        <v>76</v>
      </c>
      <c r="AY222" s="254" t="s">
        <v>129</v>
      </c>
    </row>
    <row r="223" s="14" customFormat="1">
      <c r="A223" s="14"/>
      <c r="B223" s="255"/>
      <c r="C223" s="256"/>
      <c r="D223" s="239" t="s">
        <v>140</v>
      </c>
      <c r="E223" s="257" t="s">
        <v>1</v>
      </c>
      <c r="F223" s="258" t="s">
        <v>421</v>
      </c>
      <c r="G223" s="256"/>
      <c r="H223" s="259">
        <v>21</v>
      </c>
      <c r="I223" s="260"/>
      <c r="J223" s="256"/>
      <c r="K223" s="256"/>
      <c r="L223" s="261"/>
      <c r="M223" s="262"/>
      <c r="N223" s="263"/>
      <c r="O223" s="263"/>
      <c r="P223" s="263"/>
      <c r="Q223" s="263"/>
      <c r="R223" s="263"/>
      <c r="S223" s="263"/>
      <c r="T223" s="264"/>
      <c r="U223" s="14"/>
      <c r="V223" s="14"/>
      <c r="W223" s="14"/>
      <c r="X223" s="14"/>
      <c r="Y223" s="14"/>
      <c r="Z223" s="14"/>
      <c r="AA223" s="14"/>
      <c r="AB223" s="14"/>
      <c r="AC223" s="14"/>
      <c r="AD223" s="14"/>
      <c r="AE223" s="14"/>
      <c r="AT223" s="265" t="s">
        <v>140</v>
      </c>
      <c r="AU223" s="265" t="s">
        <v>84</v>
      </c>
      <c r="AV223" s="14" t="s">
        <v>149</v>
      </c>
      <c r="AW223" s="14" t="s">
        <v>32</v>
      </c>
      <c r="AX223" s="14" t="s">
        <v>84</v>
      </c>
      <c r="AY223" s="265" t="s">
        <v>129</v>
      </c>
    </row>
    <row r="224" s="12" customFormat="1" ht="25.92" customHeight="1">
      <c r="A224" s="12"/>
      <c r="B224" s="210"/>
      <c r="C224" s="211"/>
      <c r="D224" s="212" t="s">
        <v>75</v>
      </c>
      <c r="E224" s="213" t="s">
        <v>127</v>
      </c>
      <c r="F224" s="213" t="s">
        <v>128</v>
      </c>
      <c r="G224" s="211"/>
      <c r="H224" s="211"/>
      <c r="I224" s="214"/>
      <c r="J224" s="215">
        <f>BK224</f>
        <v>0</v>
      </c>
      <c r="K224" s="211"/>
      <c r="L224" s="216"/>
      <c r="M224" s="217"/>
      <c r="N224" s="218"/>
      <c r="O224" s="218"/>
      <c r="P224" s="219">
        <f>P225</f>
        <v>0</v>
      </c>
      <c r="Q224" s="218"/>
      <c r="R224" s="219">
        <f>R225</f>
        <v>0</v>
      </c>
      <c r="S224" s="218"/>
      <c r="T224" s="220">
        <f>T225</f>
        <v>0</v>
      </c>
      <c r="U224" s="12"/>
      <c r="V224" s="12"/>
      <c r="W224" s="12"/>
      <c r="X224" s="12"/>
      <c r="Y224" s="12"/>
      <c r="Z224" s="12"/>
      <c r="AA224" s="12"/>
      <c r="AB224" s="12"/>
      <c r="AC224" s="12"/>
      <c r="AD224" s="12"/>
      <c r="AE224" s="12"/>
      <c r="AR224" s="221" t="s">
        <v>84</v>
      </c>
      <c r="AT224" s="222" t="s">
        <v>75</v>
      </c>
      <c r="AU224" s="222" t="s">
        <v>76</v>
      </c>
      <c r="AY224" s="221" t="s">
        <v>129</v>
      </c>
      <c r="BK224" s="223">
        <f>BK225</f>
        <v>0</v>
      </c>
    </row>
    <row r="225" s="12" customFormat="1" ht="22.8" customHeight="1">
      <c r="A225" s="12"/>
      <c r="B225" s="210"/>
      <c r="C225" s="211"/>
      <c r="D225" s="212" t="s">
        <v>75</v>
      </c>
      <c r="E225" s="224" t="s">
        <v>357</v>
      </c>
      <c r="F225" s="224" t="s">
        <v>358</v>
      </c>
      <c r="G225" s="211"/>
      <c r="H225" s="211"/>
      <c r="I225" s="214"/>
      <c r="J225" s="225">
        <f>BK225</f>
        <v>0</v>
      </c>
      <c r="K225" s="211"/>
      <c r="L225" s="216"/>
      <c r="M225" s="217"/>
      <c r="N225" s="218"/>
      <c r="O225" s="218"/>
      <c r="P225" s="219">
        <f>SUM(P226:P227)</f>
        <v>0</v>
      </c>
      <c r="Q225" s="218"/>
      <c r="R225" s="219">
        <f>SUM(R226:R227)</f>
        <v>0</v>
      </c>
      <c r="S225" s="218"/>
      <c r="T225" s="220">
        <f>SUM(T226:T227)</f>
        <v>0</v>
      </c>
      <c r="U225" s="12"/>
      <c r="V225" s="12"/>
      <c r="W225" s="12"/>
      <c r="X225" s="12"/>
      <c r="Y225" s="12"/>
      <c r="Z225" s="12"/>
      <c r="AA225" s="12"/>
      <c r="AB225" s="12"/>
      <c r="AC225" s="12"/>
      <c r="AD225" s="12"/>
      <c r="AE225" s="12"/>
      <c r="AR225" s="221" t="s">
        <v>84</v>
      </c>
      <c r="AT225" s="222" t="s">
        <v>75</v>
      </c>
      <c r="AU225" s="222" t="s">
        <v>84</v>
      </c>
      <c r="AY225" s="221" t="s">
        <v>129</v>
      </c>
      <c r="BK225" s="223">
        <f>SUM(BK226:BK227)</f>
        <v>0</v>
      </c>
    </row>
    <row r="226" s="2" customFormat="1" ht="24.15" customHeight="1">
      <c r="A226" s="38"/>
      <c r="B226" s="39"/>
      <c r="C226" s="226" t="s">
        <v>322</v>
      </c>
      <c r="D226" s="226" t="s">
        <v>131</v>
      </c>
      <c r="E226" s="227" t="s">
        <v>474</v>
      </c>
      <c r="F226" s="228" t="s">
        <v>475</v>
      </c>
      <c r="G226" s="229" t="s">
        <v>347</v>
      </c>
      <c r="H226" s="230">
        <v>15</v>
      </c>
      <c r="I226" s="231"/>
      <c r="J226" s="232">
        <f>ROUND(I226*H226,2)</f>
        <v>0</v>
      </c>
      <c r="K226" s="228" t="s">
        <v>135</v>
      </c>
      <c r="L226" s="44"/>
      <c r="M226" s="233" t="s">
        <v>1</v>
      </c>
      <c r="N226" s="234" t="s">
        <v>41</v>
      </c>
      <c r="O226" s="91"/>
      <c r="P226" s="235">
        <f>O226*H226</f>
        <v>0</v>
      </c>
      <c r="Q226" s="235">
        <v>0</v>
      </c>
      <c r="R226" s="235">
        <f>Q226*H226</f>
        <v>0</v>
      </c>
      <c r="S226" s="235">
        <v>0</v>
      </c>
      <c r="T226" s="236">
        <f>S226*H226</f>
        <v>0</v>
      </c>
      <c r="U226" s="38"/>
      <c r="V226" s="38"/>
      <c r="W226" s="38"/>
      <c r="X226" s="38"/>
      <c r="Y226" s="38"/>
      <c r="Z226" s="38"/>
      <c r="AA226" s="38"/>
      <c r="AB226" s="38"/>
      <c r="AC226" s="38"/>
      <c r="AD226" s="38"/>
      <c r="AE226" s="38"/>
      <c r="AR226" s="237" t="s">
        <v>136</v>
      </c>
      <c r="AT226" s="237" t="s">
        <v>131</v>
      </c>
      <c r="AU226" s="237" t="s">
        <v>86</v>
      </c>
      <c r="AY226" s="17" t="s">
        <v>129</v>
      </c>
      <c r="BE226" s="238">
        <f>IF(N226="základní",J226,0)</f>
        <v>0</v>
      </c>
      <c r="BF226" s="238">
        <f>IF(N226="snížená",J226,0)</f>
        <v>0</v>
      </c>
      <c r="BG226" s="238">
        <f>IF(N226="zákl. přenesená",J226,0)</f>
        <v>0</v>
      </c>
      <c r="BH226" s="238">
        <f>IF(N226="sníž. přenesená",J226,0)</f>
        <v>0</v>
      </c>
      <c r="BI226" s="238">
        <f>IF(N226="nulová",J226,0)</f>
        <v>0</v>
      </c>
      <c r="BJ226" s="17" t="s">
        <v>84</v>
      </c>
      <c r="BK226" s="238">
        <f>ROUND(I226*H226,2)</f>
        <v>0</v>
      </c>
      <c r="BL226" s="17" t="s">
        <v>136</v>
      </c>
      <c r="BM226" s="237" t="s">
        <v>476</v>
      </c>
    </row>
    <row r="227" s="2" customFormat="1">
      <c r="A227" s="38"/>
      <c r="B227" s="39"/>
      <c r="C227" s="40"/>
      <c r="D227" s="239" t="s">
        <v>138</v>
      </c>
      <c r="E227" s="40"/>
      <c r="F227" s="240" t="s">
        <v>477</v>
      </c>
      <c r="G227" s="40"/>
      <c r="H227" s="40"/>
      <c r="I227" s="241"/>
      <c r="J227" s="40"/>
      <c r="K227" s="40"/>
      <c r="L227" s="44"/>
      <c r="M227" s="287"/>
      <c r="N227" s="288"/>
      <c r="O227" s="289"/>
      <c r="P227" s="289"/>
      <c r="Q227" s="289"/>
      <c r="R227" s="289"/>
      <c r="S227" s="289"/>
      <c r="T227" s="290"/>
      <c r="U227" s="38"/>
      <c r="V227" s="38"/>
      <c r="W227" s="38"/>
      <c r="X227" s="38"/>
      <c r="Y227" s="38"/>
      <c r="Z227" s="38"/>
      <c r="AA227" s="38"/>
      <c r="AB227" s="38"/>
      <c r="AC227" s="38"/>
      <c r="AD227" s="38"/>
      <c r="AE227" s="38"/>
      <c r="AT227" s="17" t="s">
        <v>138</v>
      </c>
      <c r="AU227" s="17" t="s">
        <v>86</v>
      </c>
    </row>
    <row r="228" s="2" customFormat="1" ht="6.96" customHeight="1">
      <c r="A228" s="38"/>
      <c r="B228" s="66"/>
      <c r="C228" s="67"/>
      <c r="D228" s="67"/>
      <c r="E228" s="67"/>
      <c r="F228" s="67"/>
      <c r="G228" s="67"/>
      <c r="H228" s="67"/>
      <c r="I228" s="67"/>
      <c r="J228" s="67"/>
      <c r="K228" s="67"/>
      <c r="L228" s="44"/>
      <c r="M228" s="38"/>
      <c r="O228" s="38"/>
      <c r="P228" s="38"/>
      <c r="Q228" s="38"/>
      <c r="R228" s="38"/>
      <c r="S228" s="38"/>
      <c r="T228" s="38"/>
      <c r="U228" s="38"/>
      <c r="V228" s="38"/>
      <c r="W228" s="38"/>
      <c r="X228" s="38"/>
      <c r="Y228" s="38"/>
      <c r="Z228" s="38"/>
      <c r="AA228" s="38"/>
      <c r="AB228" s="38"/>
      <c r="AC228" s="38"/>
      <c r="AD228" s="38"/>
      <c r="AE228" s="38"/>
    </row>
  </sheetData>
  <sheetProtection sheet="1" autoFilter="0" formatColumns="0" formatRows="0" objects="1" scenarios="1" spinCount="100000" saltValue="vp/dIhCgd3fJ1O/1FUSkKRTgRUGX2aeKxQiDSv+LeR89oz+GChLbHU41ftIrSIbUNPP/G/Azc+lnwnEz1udgbA==" hashValue="s4B6xNvo6GFfkElXgZE8fHHy/igXLxmHmN7qcj708zgpAAqgKoenLwLxQuYwOmoAhnCySUUUFIvqNdeswQDmeg==" algorithmName="SHA-512" password="CC35"/>
  <autoFilter ref="C119:K227"/>
  <mergeCells count="9">
    <mergeCell ref="E7:H7"/>
    <mergeCell ref="E9:H9"/>
    <mergeCell ref="E18:H18"/>
    <mergeCell ref="E27:H27"/>
    <mergeCell ref="E85:H85"/>
    <mergeCell ref="E87:H87"/>
    <mergeCell ref="E110:H110"/>
    <mergeCell ref="E112:H11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s="1" customFormat="1" ht="6.96" customHeight="1">
      <c r="B3" s="146"/>
      <c r="C3" s="147"/>
      <c r="D3" s="147"/>
      <c r="E3" s="147"/>
      <c r="F3" s="147"/>
      <c r="G3" s="147"/>
      <c r="H3" s="147"/>
      <c r="I3" s="147"/>
      <c r="J3" s="147"/>
      <c r="K3" s="147"/>
      <c r="L3" s="20"/>
      <c r="AT3" s="17" t="s">
        <v>86</v>
      </c>
    </row>
    <row r="4" s="1" customFormat="1" ht="24.96" customHeight="1">
      <c r="B4" s="20"/>
      <c r="D4" s="148" t="s">
        <v>98</v>
      </c>
      <c r="L4" s="20"/>
      <c r="M4" s="149" t="s">
        <v>10</v>
      </c>
      <c r="AT4" s="17" t="s">
        <v>4</v>
      </c>
    </row>
    <row r="5" s="1" customFormat="1" ht="6.96" customHeight="1">
      <c r="B5" s="20"/>
      <c r="L5" s="20"/>
    </row>
    <row r="6" s="1" customFormat="1" ht="12" customHeight="1">
      <c r="B6" s="20"/>
      <c r="D6" s="150" t="s">
        <v>16</v>
      </c>
      <c r="L6" s="20"/>
    </row>
    <row r="7" s="1" customFormat="1" ht="26.25" customHeight="1">
      <c r="B7" s="20"/>
      <c r="E7" s="151" t="str">
        <f>'Rekapitulace stavby'!K6</f>
        <v>Svitava, ř.km 54,815 - 55,545, Svitávka, revitalizace toku - projektová dokumentace (I/2024)</v>
      </c>
      <c r="F7" s="150"/>
      <c r="G7" s="150"/>
      <c r="H7" s="150"/>
      <c r="L7" s="20"/>
    </row>
    <row r="8" s="1" customFormat="1" ht="12" customHeight="1">
      <c r="B8" s="20"/>
      <c r="D8" s="150" t="s">
        <v>99</v>
      </c>
      <c r="L8" s="20"/>
    </row>
    <row r="9" s="2" customFormat="1" ht="16.5" customHeight="1">
      <c r="A9" s="38"/>
      <c r="B9" s="44"/>
      <c r="C9" s="38"/>
      <c r="D9" s="38"/>
      <c r="E9" s="151" t="s">
        <v>364</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478</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479</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17. 8. 2023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26</v>
      </c>
      <c r="F17" s="38"/>
      <c r="G17" s="38"/>
      <c r="H17" s="38"/>
      <c r="I17" s="150" t="s">
        <v>27</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28</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27</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30</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31</v>
      </c>
      <c r="F23" s="38"/>
      <c r="G23" s="38"/>
      <c r="H23" s="38"/>
      <c r="I23" s="150" t="s">
        <v>27</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33</v>
      </c>
      <c r="E25" s="38"/>
      <c r="F25" s="38"/>
      <c r="G25" s="38"/>
      <c r="H25" s="38"/>
      <c r="I25" s="150" t="s">
        <v>25</v>
      </c>
      <c r="J25" s="141" t="s">
        <v>1</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
        <v>34</v>
      </c>
      <c r="F26" s="38"/>
      <c r="G26" s="38"/>
      <c r="H26" s="38"/>
      <c r="I26" s="150" t="s">
        <v>27</v>
      </c>
      <c r="J26" s="141" t="s">
        <v>1</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35</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36</v>
      </c>
      <c r="E32" s="38"/>
      <c r="F32" s="38"/>
      <c r="G32" s="38"/>
      <c r="H32" s="38"/>
      <c r="I32" s="38"/>
      <c r="J32" s="160">
        <f>ROUND(J123,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38</v>
      </c>
      <c r="G34" s="38"/>
      <c r="H34" s="38"/>
      <c r="I34" s="161" t="s">
        <v>37</v>
      </c>
      <c r="J34" s="161" t="s">
        <v>39</v>
      </c>
      <c r="K34" s="38"/>
      <c r="L34" s="63"/>
      <c r="S34" s="38"/>
      <c r="T34" s="38"/>
      <c r="U34" s="38"/>
      <c r="V34" s="38"/>
      <c r="W34" s="38"/>
      <c r="X34" s="38"/>
      <c r="Y34" s="38"/>
      <c r="Z34" s="38"/>
      <c r="AA34" s="38"/>
      <c r="AB34" s="38"/>
      <c r="AC34" s="38"/>
      <c r="AD34" s="38"/>
      <c r="AE34" s="38"/>
    </row>
    <row r="35" s="2" customFormat="1" ht="14.4" customHeight="1">
      <c r="A35" s="38"/>
      <c r="B35" s="44"/>
      <c r="C35" s="38"/>
      <c r="D35" s="162" t="s">
        <v>40</v>
      </c>
      <c r="E35" s="150" t="s">
        <v>41</v>
      </c>
      <c r="F35" s="163">
        <f>ROUND((SUM(BE123:BE153)),  2)</f>
        <v>0</v>
      </c>
      <c r="G35" s="38"/>
      <c r="H35" s="38"/>
      <c r="I35" s="164">
        <v>0.20999999999999999</v>
      </c>
      <c r="J35" s="163">
        <f>ROUND(((SUM(BE123:BE153))*I35),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42</v>
      </c>
      <c r="F36" s="163">
        <f>ROUND((SUM(BF123:BF153)),  2)</f>
        <v>0</v>
      </c>
      <c r="G36" s="38"/>
      <c r="H36" s="38"/>
      <c r="I36" s="164">
        <v>0.12</v>
      </c>
      <c r="J36" s="163">
        <f>ROUND(((SUM(BF123:BF153))*I36),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43</v>
      </c>
      <c r="F37" s="163">
        <f>ROUND((SUM(BG123:BG153)),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44</v>
      </c>
      <c r="F38" s="163">
        <f>ROUND((SUM(BH123:BH153)),  2)</f>
        <v>0</v>
      </c>
      <c r="G38" s="38"/>
      <c r="H38" s="38"/>
      <c r="I38" s="164">
        <v>0.12</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45</v>
      </c>
      <c r="F39" s="163">
        <f>ROUND((SUM(BI123:BI153)),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46</v>
      </c>
      <c r="E41" s="167"/>
      <c r="F41" s="167"/>
      <c r="G41" s="168" t="s">
        <v>47</v>
      </c>
      <c r="H41" s="169" t="s">
        <v>48</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83" t="str">
        <f>E7</f>
        <v>Svitava, ř.km 54,815 - 55,545, Svitávka, revitalizace toku - projektová dokumentace (I/2024)</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99</v>
      </c>
      <c r="D86" s="22"/>
      <c r="E86" s="22"/>
      <c r="F86" s="22"/>
      <c r="G86" s="22"/>
      <c r="H86" s="22"/>
      <c r="I86" s="22"/>
      <c r="J86" s="22"/>
      <c r="K86" s="22"/>
      <c r="L86" s="20"/>
    </row>
    <row r="87" s="2" customFormat="1" ht="16.5" customHeight="1">
      <c r="A87" s="38"/>
      <c r="B87" s="39"/>
      <c r="C87" s="40"/>
      <c r="D87" s="40"/>
      <c r="E87" s="183" t="s">
        <v>364</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478</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SO.02.1 - Následná péče 1. rok</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17. 8. 2023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Povodí Moravy, s.p.</v>
      </c>
      <c r="G93" s="40"/>
      <c r="H93" s="40"/>
      <c r="I93" s="32" t="s">
        <v>30</v>
      </c>
      <c r="J93" s="36" t="str">
        <f>E23</f>
        <v>Ing. Jiří Šváb</v>
      </c>
      <c r="K93" s="40"/>
      <c r="L93" s="63"/>
      <c r="S93" s="38"/>
      <c r="T93" s="38"/>
      <c r="U93" s="38"/>
      <c r="V93" s="38"/>
      <c r="W93" s="38"/>
      <c r="X93" s="38"/>
      <c r="Y93" s="38"/>
      <c r="Z93" s="38"/>
      <c r="AA93" s="38"/>
      <c r="AB93" s="38"/>
      <c r="AC93" s="38"/>
      <c r="AD93" s="38"/>
      <c r="AE93" s="38"/>
    </row>
    <row r="94" s="2" customFormat="1" ht="15.15" customHeight="1">
      <c r="A94" s="38"/>
      <c r="B94" s="39"/>
      <c r="C94" s="32" t="s">
        <v>28</v>
      </c>
      <c r="D94" s="40"/>
      <c r="E94" s="40"/>
      <c r="F94" s="27" t="str">
        <f>IF(E20="","",E20)</f>
        <v>Vyplň údaj</v>
      </c>
      <c r="G94" s="40"/>
      <c r="H94" s="40"/>
      <c r="I94" s="32" t="s">
        <v>33</v>
      </c>
      <c r="J94" s="36" t="str">
        <f>E26</f>
        <v>VZD Invest, s.r.o.</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102</v>
      </c>
      <c r="D96" s="185"/>
      <c r="E96" s="185"/>
      <c r="F96" s="185"/>
      <c r="G96" s="185"/>
      <c r="H96" s="185"/>
      <c r="I96" s="185"/>
      <c r="J96" s="186" t="s">
        <v>103</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104</v>
      </c>
      <c r="D98" s="40"/>
      <c r="E98" s="40"/>
      <c r="F98" s="40"/>
      <c r="G98" s="40"/>
      <c r="H98" s="40"/>
      <c r="I98" s="40"/>
      <c r="J98" s="110">
        <f>J123</f>
        <v>0</v>
      </c>
      <c r="K98" s="40"/>
      <c r="L98" s="63"/>
      <c r="S98" s="38"/>
      <c r="T98" s="38"/>
      <c r="U98" s="38"/>
      <c r="V98" s="38"/>
      <c r="W98" s="38"/>
      <c r="X98" s="38"/>
      <c r="Y98" s="38"/>
      <c r="Z98" s="38"/>
      <c r="AA98" s="38"/>
      <c r="AB98" s="38"/>
      <c r="AC98" s="38"/>
      <c r="AD98" s="38"/>
      <c r="AE98" s="38"/>
      <c r="AU98" s="17" t="s">
        <v>105</v>
      </c>
    </row>
    <row r="99" s="9" customFormat="1" ht="24.96" customHeight="1">
      <c r="A99" s="9"/>
      <c r="B99" s="188"/>
      <c r="C99" s="189"/>
      <c r="D99" s="190" t="s">
        <v>106</v>
      </c>
      <c r="E99" s="191"/>
      <c r="F99" s="191"/>
      <c r="G99" s="191"/>
      <c r="H99" s="191"/>
      <c r="I99" s="191"/>
      <c r="J99" s="192">
        <f>J124</f>
        <v>0</v>
      </c>
      <c r="K99" s="189"/>
      <c r="L99" s="193"/>
      <c r="S99" s="9"/>
      <c r="T99" s="9"/>
      <c r="U99" s="9"/>
      <c r="V99" s="9"/>
      <c r="W99" s="9"/>
      <c r="X99" s="9"/>
      <c r="Y99" s="9"/>
      <c r="Z99" s="9"/>
      <c r="AA99" s="9"/>
      <c r="AB99" s="9"/>
      <c r="AC99" s="9"/>
      <c r="AD99" s="9"/>
      <c r="AE99" s="9"/>
    </row>
    <row r="100" s="10" customFormat="1" ht="19.92" customHeight="1">
      <c r="A100" s="10"/>
      <c r="B100" s="194"/>
      <c r="C100" s="133"/>
      <c r="D100" s="195" t="s">
        <v>107</v>
      </c>
      <c r="E100" s="196"/>
      <c r="F100" s="196"/>
      <c r="G100" s="196"/>
      <c r="H100" s="196"/>
      <c r="I100" s="196"/>
      <c r="J100" s="197">
        <f>J125</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113</v>
      </c>
      <c r="E101" s="196"/>
      <c r="F101" s="196"/>
      <c r="G101" s="196"/>
      <c r="H101" s="196"/>
      <c r="I101" s="196"/>
      <c r="J101" s="197">
        <f>J151</f>
        <v>0</v>
      </c>
      <c r="K101" s="133"/>
      <c r="L101" s="198"/>
      <c r="S101" s="10"/>
      <c r="T101" s="10"/>
      <c r="U101" s="10"/>
      <c r="V101" s="10"/>
      <c r="W101" s="10"/>
      <c r="X101" s="10"/>
      <c r="Y101" s="10"/>
      <c r="Z101" s="10"/>
      <c r="AA101" s="10"/>
      <c r="AB101" s="10"/>
      <c r="AC101" s="10"/>
      <c r="AD101" s="10"/>
      <c r="AE101" s="10"/>
    </row>
    <row r="102" s="2" customFormat="1" ht="21.84" customHeight="1">
      <c r="A102" s="38"/>
      <c r="B102" s="39"/>
      <c r="C102" s="40"/>
      <c r="D102" s="40"/>
      <c r="E102" s="40"/>
      <c r="F102" s="40"/>
      <c r="G102" s="40"/>
      <c r="H102" s="40"/>
      <c r="I102" s="40"/>
      <c r="J102" s="40"/>
      <c r="K102" s="40"/>
      <c r="L102" s="63"/>
      <c r="S102" s="38"/>
      <c r="T102" s="38"/>
      <c r="U102" s="38"/>
      <c r="V102" s="38"/>
      <c r="W102" s="38"/>
      <c r="X102" s="38"/>
      <c r="Y102" s="38"/>
      <c r="Z102" s="38"/>
      <c r="AA102" s="38"/>
      <c r="AB102" s="38"/>
      <c r="AC102" s="38"/>
      <c r="AD102" s="38"/>
      <c r="AE102" s="38"/>
    </row>
    <row r="103" s="2" customFormat="1" ht="6.96" customHeight="1">
      <c r="A103" s="38"/>
      <c r="B103" s="66"/>
      <c r="C103" s="67"/>
      <c r="D103" s="67"/>
      <c r="E103" s="67"/>
      <c r="F103" s="67"/>
      <c r="G103" s="67"/>
      <c r="H103" s="67"/>
      <c r="I103" s="67"/>
      <c r="J103" s="67"/>
      <c r="K103" s="67"/>
      <c r="L103" s="63"/>
      <c r="S103" s="38"/>
      <c r="T103" s="38"/>
      <c r="U103" s="38"/>
      <c r="V103" s="38"/>
      <c r="W103" s="38"/>
      <c r="X103" s="38"/>
      <c r="Y103" s="38"/>
      <c r="Z103" s="38"/>
      <c r="AA103" s="38"/>
      <c r="AB103" s="38"/>
      <c r="AC103" s="38"/>
      <c r="AD103" s="38"/>
      <c r="AE103" s="38"/>
    </row>
    <row r="107" s="2" customFormat="1" ht="6.96" customHeight="1">
      <c r="A107" s="38"/>
      <c r="B107" s="68"/>
      <c r="C107" s="69"/>
      <c r="D107" s="69"/>
      <c r="E107" s="69"/>
      <c r="F107" s="69"/>
      <c r="G107" s="69"/>
      <c r="H107" s="69"/>
      <c r="I107" s="69"/>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114</v>
      </c>
      <c r="D108" s="40"/>
      <c r="E108" s="40"/>
      <c r="F108" s="40"/>
      <c r="G108" s="40"/>
      <c r="H108" s="40"/>
      <c r="I108" s="40"/>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26.25" customHeight="1">
      <c r="A111" s="38"/>
      <c r="B111" s="39"/>
      <c r="C111" s="40"/>
      <c r="D111" s="40"/>
      <c r="E111" s="183" t="str">
        <f>E7</f>
        <v>Svitava, ř.km 54,815 - 55,545, Svitávka, revitalizace toku - projektová dokumentace (I/2024)</v>
      </c>
      <c r="F111" s="32"/>
      <c r="G111" s="32"/>
      <c r="H111" s="32"/>
      <c r="I111" s="40"/>
      <c r="J111" s="40"/>
      <c r="K111" s="40"/>
      <c r="L111" s="63"/>
      <c r="S111" s="38"/>
      <c r="T111" s="38"/>
      <c r="U111" s="38"/>
      <c r="V111" s="38"/>
      <c r="W111" s="38"/>
      <c r="X111" s="38"/>
      <c r="Y111" s="38"/>
      <c r="Z111" s="38"/>
      <c r="AA111" s="38"/>
      <c r="AB111" s="38"/>
      <c r="AC111" s="38"/>
      <c r="AD111" s="38"/>
      <c r="AE111" s="38"/>
    </row>
    <row r="112" s="1" customFormat="1" ht="12" customHeight="1">
      <c r="B112" s="21"/>
      <c r="C112" s="32" t="s">
        <v>99</v>
      </c>
      <c r="D112" s="22"/>
      <c r="E112" s="22"/>
      <c r="F112" s="22"/>
      <c r="G112" s="22"/>
      <c r="H112" s="22"/>
      <c r="I112" s="22"/>
      <c r="J112" s="22"/>
      <c r="K112" s="22"/>
      <c r="L112" s="20"/>
    </row>
    <row r="113" s="2" customFormat="1" ht="16.5" customHeight="1">
      <c r="A113" s="38"/>
      <c r="B113" s="39"/>
      <c r="C113" s="40"/>
      <c r="D113" s="40"/>
      <c r="E113" s="183" t="s">
        <v>364</v>
      </c>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478</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76" t="str">
        <f>E11</f>
        <v>SO.02.1 - Následná péče 1. rok</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20</v>
      </c>
      <c r="D117" s="40"/>
      <c r="E117" s="40"/>
      <c r="F117" s="27" t="str">
        <f>F14</f>
        <v xml:space="preserve"> </v>
      </c>
      <c r="G117" s="40"/>
      <c r="H117" s="40"/>
      <c r="I117" s="32" t="s">
        <v>22</v>
      </c>
      <c r="J117" s="79" t="str">
        <f>IF(J14="","",J14)</f>
        <v>17. 8. 2023</v>
      </c>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5.15" customHeight="1">
      <c r="A119" s="38"/>
      <c r="B119" s="39"/>
      <c r="C119" s="32" t="s">
        <v>24</v>
      </c>
      <c r="D119" s="40"/>
      <c r="E119" s="40"/>
      <c r="F119" s="27" t="str">
        <f>E17</f>
        <v>Povodí Moravy, s.p.</v>
      </c>
      <c r="G119" s="40"/>
      <c r="H119" s="40"/>
      <c r="I119" s="32" t="s">
        <v>30</v>
      </c>
      <c r="J119" s="36" t="str">
        <f>E23</f>
        <v>Ing. Jiří Šváb</v>
      </c>
      <c r="K119" s="40"/>
      <c r="L119" s="63"/>
      <c r="S119" s="38"/>
      <c r="T119" s="38"/>
      <c r="U119" s="38"/>
      <c r="V119" s="38"/>
      <c r="W119" s="38"/>
      <c r="X119" s="38"/>
      <c r="Y119" s="38"/>
      <c r="Z119" s="38"/>
      <c r="AA119" s="38"/>
      <c r="AB119" s="38"/>
      <c r="AC119" s="38"/>
      <c r="AD119" s="38"/>
      <c r="AE119" s="38"/>
    </row>
    <row r="120" s="2" customFormat="1" ht="15.15" customHeight="1">
      <c r="A120" s="38"/>
      <c r="B120" s="39"/>
      <c r="C120" s="32" t="s">
        <v>28</v>
      </c>
      <c r="D120" s="40"/>
      <c r="E120" s="40"/>
      <c r="F120" s="27" t="str">
        <f>IF(E20="","",E20)</f>
        <v>Vyplň údaj</v>
      </c>
      <c r="G120" s="40"/>
      <c r="H120" s="40"/>
      <c r="I120" s="32" t="s">
        <v>33</v>
      </c>
      <c r="J120" s="36" t="str">
        <f>E26</f>
        <v>VZD Invest, s.r.o.</v>
      </c>
      <c r="K120" s="40"/>
      <c r="L120" s="63"/>
      <c r="S120" s="38"/>
      <c r="T120" s="38"/>
      <c r="U120" s="38"/>
      <c r="V120" s="38"/>
      <c r="W120" s="38"/>
      <c r="X120" s="38"/>
      <c r="Y120" s="38"/>
      <c r="Z120" s="38"/>
      <c r="AA120" s="38"/>
      <c r="AB120" s="38"/>
      <c r="AC120" s="38"/>
      <c r="AD120" s="38"/>
      <c r="AE120" s="38"/>
    </row>
    <row r="121" s="2" customFormat="1" ht="10.32"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11" customFormat="1" ht="29.28" customHeight="1">
      <c r="A122" s="199"/>
      <c r="B122" s="200"/>
      <c r="C122" s="201" t="s">
        <v>115</v>
      </c>
      <c r="D122" s="202" t="s">
        <v>61</v>
      </c>
      <c r="E122" s="202" t="s">
        <v>57</v>
      </c>
      <c r="F122" s="202" t="s">
        <v>58</v>
      </c>
      <c r="G122" s="202" t="s">
        <v>116</v>
      </c>
      <c r="H122" s="202" t="s">
        <v>117</v>
      </c>
      <c r="I122" s="202" t="s">
        <v>118</v>
      </c>
      <c r="J122" s="202" t="s">
        <v>103</v>
      </c>
      <c r="K122" s="203" t="s">
        <v>119</v>
      </c>
      <c r="L122" s="204"/>
      <c r="M122" s="100" t="s">
        <v>1</v>
      </c>
      <c r="N122" s="101" t="s">
        <v>40</v>
      </c>
      <c r="O122" s="101" t="s">
        <v>120</v>
      </c>
      <c r="P122" s="101" t="s">
        <v>121</v>
      </c>
      <c r="Q122" s="101" t="s">
        <v>122</v>
      </c>
      <c r="R122" s="101" t="s">
        <v>123</v>
      </c>
      <c r="S122" s="101" t="s">
        <v>124</v>
      </c>
      <c r="T122" s="102" t="s">
        <v>125</v>
      </c>
      <c r="U122" s="199"/>
      <c r="V122" s="199"/>
      <c r="W122" s="199"/>
      <c r="X122" s="199"/>
      <c r="Y122" s="199"/>
      <c r="Z122" s="199"/>
      <c r="AA122" s="199"/>
      <c r="AB122" s="199"/>
      <c r="AC122" s="199"/>
      <c r="AD122" s="199"/>
      <c r="AE122" s="199"/>
    </row>
    <row r="123" s="2" customFormat="1" ht="22.8" customHeight="1">
      <c r="A123" s="38"/>
      <c r="B123" s="39"/>
      <c r="C123" s="107" t="s">
        <v>126</v>
      </c>
      <c r="D123" s="40"/>
      <c r="E123" s="40"/>
      <c r="F123" s="40"/>
      <c r="G123" s="40"/>
      <c r="H123" s="40"/>
      <c r="I123" s="40"/>
      <c r="J123" s="205">
        <f>BK123</f>
        <v>0</v>
      </c>
      <c r="K123" s="40"/>
      <c r="L123" s="44"/>
      <c r="M123" s="103"/>
      <c r="N123" s="206"/>
      <c r="O123" s="104"/>
      <c r="P123" s="207">
        <f>P124</f>
        <v>0</v>
      </c>
      <c r="Q123" s="104"/>
      <c r="R123" s="207">
        <f>R124</f>
        <v>0</v>
      </c>
      <c r="S123" s="104"/>
      <c r="T123" s="208">
        <f>T124</f>
        <v>0</v>
      </c>
      <c r="U123" s="38"/>
      <c r="V123" s="38"/>
      <c r="W123" s="38"/>
      <c r="X123" s="38"/>
      <c r="Y123" s="38"/>
      <c r="Z123" s="38"/>
      <c r="AA123" s="38"/>
      <c r="AB123" s="38"/>
      <c r="AC123" s="38"/>
      <c r="AD123" s="38"/>
      <c r="AE123" s="38"/>
      <c r="AT123" s="17" t="s">
        <v>75</v>
      </c>
      <c r="AU123" s="17" t="s">
        <v>105</v>
      </c>
      <c r="BK123" s="209">
        <f>BK124</f>
        <v>0</v>
      </c>
    </row>
    <row r="124" s="12" customFormat="1" ht="25.92" customHeight="1">
      <c r="A124" s="12"/>
      <c r="B124" s="210"/>
      <c r="C124" s="211"/>
      <c r="D124" s="212" t="s">
        <v>75</v>
      </c>
      <c r="E124" s="213" t="s">
        <v>127</v>
      </c>
      <c r="F124" s="213" t="s">
        <v>128</v>
      </c>
      <c r="G124" s="211"/>
      <c r="H124" s="211"/>
      <c r="I124" s="214"/>
      <c r="J124" s="215">
        <f>BK124</f>
        <v>0</v>
      </c>
      <c r="K124" s="211"/>
      <c r="L124" s="216"/>
      <c r="M124" s="217"/>
      <c r="N124" s="218"/>
      <c r="O124" s="218"/>
      <c r="P124" s="219">
        <f>P125+P151</f>
        <v>0</v>
      </c>
      <c r="Q124" s="218"/>
      <c r="R124" s="219">
        <f>R125+R151</f>
        <v>0</v>
      </c>
      <c r="S124" s="218"/>
      <c r="T124" s="220">
        <f>T125+T151</f>
        <v>0</v>
      </c>
      <c r="U124" s="12"/>
      <c r="V124" s="12"/>
      <c r="W124" s="12"/>
      <c r="X124" s="12"/>
      <c r="Y124" s="12"/>
      <c r="Z124" s="12"/>
      <c r="AA124" s="12"/>
      <c r="AB124" s="12"/>
      <c r="AC124" s="12"/>
      <c r="AD124" s="12"/>
      <c r="AE124" s="12"/>
      <c r="AR124" s="221" t="s">
        <v>84</v>
      </c>
      <c r="AT124" s="222" t="s">
        <v>75</v>
      </c>
      <c r="AU124" s="222" t="s">
        <v>76</v>
      </c>
      <c r="AY124" s="221" t="s">
        <v>129</v>
      </c>
      <c r="BK124" s="223">
        <f>BK125+BK151</f>
        <v>0</v>
      </c>
    </row>
    <row r="125" s="12" customFormat="1" ht="22.8" customHeight="1">
      <c r="A125" s="12"/>
      <c r="B125" s="210"/>
      <c r="C125" s="211"/>
      <c r="D125" s="212" t="s">
        <v>75</v>
      </c>
      <c r="E125" s="224" t="s">
        <v>84</v>
      </c>
      <c r="F125" s="224" t="s">
        <v>130</v>
      </c>
      <c r="G125" s="211"/>
      <c r="H125" s="211"/>
      <c r="I125" s="214"/>
      <c r="J125" s="225">
        <f>BK125</f>
        <v>0</v>
      </c>
      <c r="K125" s="211"/>
      <c r="L125" s="216"/>
      <c r="M125" s="217"/>
      <c r="N125" s="218"/>
      <c r="O125" s="218"/>
      <c r="P125" s="219">
        <f>SUM(P126:P150)</f>
        <v>0</v>
      </c>
      <c r="Q125" s="218"/>
      <c r="R125" s="219">
        <f>SUM(R126:R150)</f>
        <v>0</v>
      </c>
      <c r="S125" s="218"/>
      <c r="T125" s="220">
        <f>SUM(T126:T150)</f>
        <v>0</v>
      </c>
      <c r="U125" s="12"/>
      <c r="V125" s="12"/>
      <c r="W125" s="12"/>
      <c r="X125" s="12"/>
      <c r="Y125" s="12"/>
      <c r="Z125" s="12"/>
      <c r="AA125" s="12"/>
      <c r="AB125" s="12"/>
      <c r="AC125" s="12"/>
      <c r="AD125" s="12"/>
      <c r="AE125" s="12"/>
      <c r="AR125" s="221" t="s">
        <v>84</v>
      </c>
      <c r="AT125" s="222" t="s">
        <v>75</v>
      </c>
      <c r="AU125" s="222" t="s">
        <v>84</v>
      </c>
      <c r="AY125" s="221" t="s">
        <v>129</v>
      </c>
      <c r="BK125" s="223">
        <f>SUM(BK126:BK150)</f>
        <v>0</v>
      </c>
    </row>
    <row r="126" s="2" customFormat="1" ht="24.15" customHeight="1">
      <c r="A126" s="38"/>
      <c r="B126" s="39"/>
      <c r="C126" s="226" t="s">
        <v>84</v>
      </c>
      <c r="D126" s="226" t="s">
        <v>131</v>
      </c>
      <c r="E126" s="227" t="s">
        <v>480</v>
      </c>
      <c r="F126" s="228" t="s">
        <v>481</v>
      </c>
      <c r="G126" s="229" t="s">
        <v>369</v>
      </c>
      <c r="H126" s="230">
        <v>24</v>
      </c>
      <c r="I126" s="231"/>
      <c r="J126" s="232">
        <f>ROUND(I126*H126,2)</f>
        <v>0</v>
      </c>
      <c r="K126" s="228" t="s">
        <v>482</v>
      </c>
      <c r="L126" s="44"/>
      <c r="M126" s="233" t="s">
        <v>1</v>
      </c>
      <c r="N126" s="234" t="s">
        <v>41</v>
      </c>
      <c r="O126" s="91"/>
      <c r="P126" s="235">
        <f>O126*H126</f>
        <v>0</v>
      </c>
      <c r="Q126" s="235">
        <v>0</v>
      </c>
      <c r="R126" s="235">
        <f>Q126*H126</f>
        <v>0</v>
      </c>
      <c r="S126" s="235">
        <v>0</v>
      </c>
      <c r="T126" s="236">
        <f>S126*H126</f>
        <v>0</v>
      </c>
      <c r="U126" s="38"/>
      <c r="V126" s="38"/>
      <c r="W126" s="38"/>
      <c r="X126" s="38"/>
      <c r="Y126" s="38"/>
      <c r="Z126" s="38"/>
      <c r="AA126" s="38"/>
      <c r="AB126" s="38"/>
      <c r="AC126" s="38"/>
      <c r="AD126" s="38"/>
      <c r="AE126" s="38"/>
      <c r="AR126" s="237" t="s">
        <v>136</v>
      </c>
      <c r="AT126" s="237" t="s">
        <v>131</v>
      </c>
      <c r="AU126" s="237" t="s">
        <v>86</v>
      </c>
      <c r="AY126" s="17" t="s">
        <v>129</v>
      </c>
      <c r="BE126" s="238">
        <f>IF(N126="základní",J126,0)</f>
        <v>0</v>
      </c>
      <c r="BF126" s="238">
        <f>IF(N126="snížená",J126,0)</f>
        <v>0</v>
      </c>
      <c r="BG126" s="238">
        <f>IF(N126="zákl. přenesená",J126,0)</f>
        <v>0</v>
      </c>
      <c r="BH126" s="238">
        <f>IF(N126="sníž. přenesená",J126,0)</f>
        <v>0</v>
      </c>
      <c r="BI126" s="238">
        <f>IF(N126="nulová",J126,0)</f>
        <v>0</v>
      </c>
      <c r="BJ126" s="17" t="s">
        <v>84</v>
      </c>
      <c r="BK126" s="238">
        <f>ROUND(I126*H126,2)</f>
        <v>0</v>
      </c>
      <c r="BL126" s="17" t="s">
        <v>136</v>
      </c>
      <c r="BM126" s="237" t="s">
        <v>483</v>
      </c>
    </row>
    <row r="127" s="2" customFormat="1">
      <c r="A127" s="38"/>
      <c r="B127" s="39"/>
      <c r="C127" s="40"/>
      <c r="D127" s="239" t="s">
        <v>138</v>
      </c>
      <c r="E127" s="40"/>
      <c r="F127" s="240" t="s">
        <v>484</v>
      </c>
      <c r="G127" s="40"/>
      <c r="H127" s="40"/>
      <c r="I127" s="241"/>
      <c r="J127" s="40"/>
      <c r="K127" s="40"/>
      <c r="L127" s="44"/>
      <c r="M127" s="242"/>
      <c r="N127" s="243"/>
      <c r="O127" s="91"/>
      <c r="P127" s="91"/>
      <c r="Q127" s="91"/>
      <c r="R127" s="91"/>
      <c r="S127" s="91"/>
      <c r="T127" s="92"/>
      <c r="U127" s="38"/>
      <c r="V127" s="38"/>
      <c r="W127" s="38"/>
      <c r="X127" s="38"/>
      <c r="Y127" s="38"/>
      <c r="Z127" s="38"/>
      <c r="AA127" s="38"/>
      <c r="AB127" s="38"/>
      <c r="AC127" s="38"/>
      <c r="AD127" s="38"/>
      <c r="AE127" s="38"/>
      <c r="AT127" s="17" t="s">
        <v>138</v>
      </c>
      <c r="AU127" s="17" t="s">
        <v>86</v>
      </c>
    </row>
    <row r="128" s="13" customFormat="1">
      <c r="A128" s="13"/>
      <c r="B128" s="244"/>
      <c r="C128" s="245"/>
      <c r="D128" s="239" t="s">
        <v>140</v>
      </c>
      <c r="E128" s="246" t="s">
        <v>1</v>
      </c>
      <c r="F128" s="247" t="s">
        <v>291</v>
      </c>
      <c r="G128" s="245"/>
      <c r="H128" s="248">
        <v>24</v>
      </c>
      <c r="I128" s="249"/>
      <c r="J128" s="245"/>
      <c r="K128" s="245"/>
      <c r="L128" s="250"/>
      <c r="M128" s="251"/>
      <c r="N128" s="252"/>
      <c r="O128" s="252"/>
      <c r="P128" s="252"/>
      <c r="Q128" s="252"/>
      <c r="R128" s="252"/>
      <c r="S128" s="252"/>
      <c r="T128" s="253"/>
      <c r="U128" s="13"/>
      <c r="V128" s="13"/>
      <c r="W128" s="13"/>
      <c r="X128" s="13"/>
      <c r="Y128" s="13"/>
      <c r="Z128" s="13"/>
      <c r="AA128" s="13"/>
      <c r="AB128" s="13"/>
      <c r="AC128" s="13"/>
      <c r="AD128" s="13"/>
      <c r="AE128" s="13"/>
      <c r="AT128" s="254" t="s">
        <v>140</v>
      </c>
      <c r="AU128" s="254" t="s">
        <v>86</v>
      </c>
      <c r="AV128" s="13" t="s">
        <v>86</v>
      </c>
      <c r="AW128" s="13" t="s">
        <v>32</v>
      </c>
      <c r="AX128" s="13" t="s">
        <v>84</v>
      </c>
      <c r="AY128" s="254" t="s">
        <v>129</v>
      </c>
    </row>
    <row r="129" s="2" customFormat="1" ht="24.15" customHeight="1">
      <c r="A129" s="38"/>
      <c r="B129" s="39"/>
      <c r="C129" s="226" t="s">
        <v>86</v>
      </c>
      <c r="D129" s="226" t="s">
        <v>131</v>
      </c>
      <c r="E129" s="227" t="s">
        <v>485</v>
      </c>
      <c r="F129" s="228" t="s">
        <v>486</v>
      </c>
      <c r="G129" s="229" t="s">
        <v>134</v>
      </c>
      <c r="H129" s="230">
        <v>272</v>
      </c>
      <c r="I129" s="231"/>
      <c r="J129" s="232">
        <f>ROUND(I129*H129,2)</f>
        <v>0</v>
      </c>
      <c r="K129" s="228" t="s">
        <v>482</v>
      </c>
      <c r="L129" s="44"/>
      <c r="M129" s="233" t="s">
        <v>1</v>
      </c>
      <c r="N129" s="234" t="s">
        <v>41</v>
      </c>
      <c r="O129" s="91"/>
      <c r="P129" s="235">
        <f>O129*H129</f>
        <v>0</v>
      </c>
      <c r="Q129" s="235">
        <v>0</v>
      </c>
      <c r="R129" s="235">
        <f>Q129*H129</f>
        <v>0</v>
      </c>
      <c r="S129" s="235">
        <v>0</v>
      </c>
      <c r="T129" s="236">
        <f>S129*H129</f>
        <v>0</v>
      </c>
      <c r="U129" s="38"/>
      <c r="V129" s="38"/>
      <c r="W129" s="38"/>
      <c r="X129" s="38"/>
      <c r="Y129" s="38"/>
      <c r="Z129" s="38"/>
      <c r="AA129" s="38"/>
      <c r="AB129" s="38"/>
      <c r="AC129" s="38"/>
      <c r="AD129" s="38"/>
      <c r="AE129" s="38"/>
      <c r="AR129" s="237" t="s">
        <v>136</v>
      </c>
      <c r="AT129" s="237" t="s">
        <v>131</v>
      </c>
      <c r="AU129" s="237" t="s">
        <v>86</v>
      </c>
      <c r="AY129" s="17" t="s">
        <v>129</v>
      </c>
      <c r="BE129" s="238">
        <f>IF(N129="základní",J129,0)</f>
        <v>0</v>
      </c>
      <c r="BF129" s="238">
        <f>IF(N129="snížená",J129,0)</f>
        <v>0</v>
      </c>
      <c r="BG129" s="238">
        <f>IF(N129="zákl. přenesená",J129,0)</f>
        <v>0</v>
      </c>
      <c r="BH129" s="238">
        <f>IF(N129="sníž. přenesená",J129,0)</f>
        <v>0</v>
      </c>
      <c r="BI129" s="238">
        <f>IF(N129="nulová",J129,0)</f>
        <v>0</v>
      </c>
      <c r="BJ129" s="17" t="s">
        <v>84</v>
      </c>
      <c r="BK129" s="238">
        <f>ROUND(I129*H129,2)</f>
        <v>0</v>
      </c>
      <c r="BL129" s="17" t="s">
        <v>136</v>
      </c>
      <c r="BM129" s="237" t="s">
        <v>487</v>
      </c>
    </row>
    <row r="130" s="2" customFormat="1">
      <c r="A130" s="38"/>
      <c r="B130" s="39"/>
      <c r="C130" s="40"/>
      <c r="D130" s="239" t="s">
        <v>138</v>
      </c>
      <c r="E130" s="40"/>
      <c r="F130" s="240" t="s">
        <v>488</v>
      </c>
      <c r="G130" s="40"/>
      <c r="H130" s="40"/>
      <c r="I130" s="241"/>
      <c r="J130" s="40"/>
      <c r="K130" s="40"/>
      <c r="L130" s="44"/>
      <c r="M130" s="242"/>
      <c r="N130" s="243"/>
      <c r="O130" s="91"/>
      <c r="P130" s="91"/>
      <c r="Q130" s="91"/>
      <c r="R130" s="91"/>
      <c r="S130" s="91"/>
      <c r="T130" s="92"/>
      <c r="U130" s="38"/>
      <c r="V130" s="38"/>
      <c r="W130" s="38"/>
      <c r="X130" s="38"/>
      <c r="Y130" s="38"/>
      <c r="Z130" s="38"/>
      <c r="AA130" s="38"/>
      <c r="AB130" s="38"/>
      <c r="AC130" s="38"/>
      <c r="AD130" s="38"/>
      <c r="AE130" s="38"/>
      <c r="AT130" s="17" t="s">
        <v>138</v>
      </c>
      <c r="AU130" s="17" t="s">
        <v>86</v>
      </c>
    </row>
    <row r="131" s="13" customFormat="1">
      <c r="A131" s="13"/>
      <c r="B131" s="244"/>
      <c r="C131" s="245"/>
      <c r="D131" s="239" t="s">
        <v>140</v>
      </c>
      <c r="E131" s="246" t="s">
        <v>1</v>
      </c>
      <c r="F131" s="247" t="s">
        <v>489</v>
      </c>
      <c r="G131" s="245"/>
      <c r="H131" s="248">
        <v>272</v>
      </c>
      <c r="I131" s="249"/>
      <c r="J131" s="245"/>
      <c r="K131" s="245"/>
      <c r="L131" s="250"/>
      <c r="M131" s="251"/>
      <c r="N131" s="252"/>
      <c r="O131" s="252"/>
      <c r="P131" s="252"/>
      <c r="Q131" s="252"/>
      <c r="R131" s="252"/>
      <c r="S131" s="252"/>
      <c r="T131" s="253"/>
      <c r="U131" s="13"/>
      <c r="V131" s="13"/>
      <c r="W131" s="13"/>
      <c r="X131" s="13"/>
      <c r="Y131" s="13"/>
      <c r="Z131" s="13"/>
      <c r="AA131" s="13"/>
      <c r="AB131" s="13"/>
      <c r="AC131" s="13"/>
      <c r="AD131" s="13"/>
      <c r="AE131" s="13"/>
      <c r="AT131" s="254" t="s">
        <v>140</v>
      </c>
      <c r="AU131" s="254" t="s">
        <v>86</v>
      </c>
      <c r="AV131" s="13" t="s">
        <v>86</v>
      </c>
      <c r="AW131" s="13" t="s">
        <v>32</v>
      </c>
      <c r="AX131" s="13" t="s">
        <v>76</v>
      </c>
      <c r="AY131" s="254" t="s">
        <v>129</v>
      </c>
    </row>
    <row r="132" s="14" customFormat="1">
      <c r="A132" s="14"/>
      <c r="B132" s="255"/>
      <c r="C132" s="256"/>
      <c r="D132" s="239" t="s">
        <v>140</v>
      </c>
      <c r="E132" s="257" t="s">
        <v>1</v>
      </c>
      <c r="F132" s="258" t="s">
        <v>490</v>
      </c>
      <c r="G132" s="256"/>
      <c r="H132" s="259">
        <v>272</v>
      </c>
      <c r="I132" s="260"/>
      <c r="J132" s="256"/>
      <c r="K132" s="256"/>
      <c r="L132" s="261"/>
      <c r="M132" s="262"/>
      <c r="N132" s="263"/>
      <c r="O132" s="263"/>
      <c r="P132" s="263"/>
      <c r="Q132" s="263"/>
      <c r="R132" s="263"/>
      <c r="S132" s="263"/>
      <c r="T132" s="264"/>
      <c r="U132" s="14"/>
      <c r="V132" s="14"/>
      <c r="W132" s="14"/>
      <c r="X132" s="14"/>
      <c r="Y132" s="14"/>
      <c r="Z132" s="14"/>
      <c r="AA132" s="14"/>
      <c r="AB132" s="14"/>
      <c r="AC132" s="14"/>
      <c r="AD132" s="14"/>
      <c r="AE132" s="14"/>
      <c r="AT132" s="265" t="s">
        <v>140</v>
      </c>
      <c r="AU132" s="265" t="s">
        <v>86</v>
      </c>
      <c r="AV132" s="14" t="s">
        <v>149</v>
      </c>
      <c r="AW132" s="14" t="s">
        <v>32</v>
      </c>
      <c r="AX132" s="14" t="s">
        <v>84</v>
      </c>
      <c r="AY132" s="265" t="s">
        <v>129</v>
      </c>
    </row>
    <row r="133" s="2" customFormat="1" ht="24.15" customHeight="1">
      <c r="A133" s="38"/>
      <c r="B133" s="39"/>
      <c r="C133" s="226" t="s">
        <v>149</v>
      </c>
      <c r="D133" s="226" t="s">
        <v>131</v>
      </c>
      <c r="E133" s="227" t="s">
        <v>491</v>
      </c>
      <c r="F133" s="228" t="s">
        <v>492</v>
      </c>
      <c r="G133" s="229" t="s">
        <v>144</v>
      </c>
      <c r="H133" s="230">
        <v>0.058999999999999997</v>
      </c>
      <c r="I133" s="231"/>
      <c r="J133" s="232">
        <f>ROUND(I133*H133,2)</f>
        <v>0</v>
      </c>
      <c r="K133" s="228" t="s">
        <v>482</v>
      </c>
      <c r="L133" s="44"/>
      <c r="M133" s="233" t="s">
        <v>1</v>
      </c>
      <c r="N133" s="234" t="s">
        <v>41</v>
      </c>
      <c r="O133" s="91"/>
      <c r="P133" s="235">
        <f>O133*H133</f>
        <v>0</v>
      </c>
      <c r="Q133" s="235">
        <v>0</v>
      </c>
      <c r="R133" s="235">
        <f>Q133*H133</f>
        <v>0</v>
      </c>
      <c r="S133" s="235">
        <v>0</v>
      </c>
      <c r="T133" s="236">
        <f>S133*H133</f>
        <v>0</v>
      </c>
      <c r="U133" s="38"/>
      <c r="V133" s="38"/>
      <c r="W133" s="38"/>
      <c r="X133" s="38"/>
      <c r="Y133" s="38"/>
      <c r="Z133" s="38"/>
      <c r="AA133" s="38"/>
      <c r="AB133" s="38"/>
      <c r="AC133" s="38"/>
      <c r="AD133" s="38"/>
      <c r="AE133" s="38"/>
      <c r="AR133" s="237" t="s">
        <v>136</v>
      </c>
      <c r="AT133" s="237" t="s">
        <v>131</v>
      </c>
      <c r="AU133" s="237" t="s">
        <v>86</v>
      </c>
      <c r="AY133" s="17" t="s">
        <v>129</v>
      </c>
      <c r="BE133" s="238">
        <f>IF(N133="základní",J133,0)</f>
        <v>0</v>
      </c>
      <c r="BF133" s="238">
        <f>IF(N133="snížená",J133,0)</f>
        <v>0</v>
      </c>
      <c r="BG133" s="238">
        <f>IF(N133="zákl. přenesená",J133,0)</f>
        <v>0</v>
      </c>
      <c r="BH133" s="238">
        <f>IF(N133="sníž. přenesená",J133,0)</f>
        <v>0</v>
      </c>
      <c r="BI133" s="238">
        <f>IF(N133="nulová",J133,0)</f>
        <v>0</v>
      </c>
      <c r="BJ133" s="17" t="s">
        <v>84</v>
      </c>
      <c r="BK133" s="238">
        <f>ROUND(I133*H133,2)</f>
        <v>0</v>
      </c>
      <c r="BL133" s="17" t="s">
        <v>136</v>
      </c>
      <c r="BM133" s="237" t="s">
        <v>493</v>
      </c>
    </row>
    <row r="134" s="2" customFormat="1">
      <c r="A134" s="38"/>
      <c r="B134" s="39"/>
      <c r="C134" s="40"/>
      <c r="D134" s="239" t="s">
        <v>138</v>
      </c>
      <c r="E134" s="40"/>
      <c r="F134" s="240" t="s">
        <v>494</v>
      </c>
      <c r="G134" s="40"/>
      <c r="H134" s="40"/>
      <c r="I134" s="241"/>
      <c r="J134" s="40"/>
      <c r="K134" s="40"/>
      <c r="L134" s="44"/>
      <c r="M134" s="242"/>
      <c r="N134" s="243"/>
      <c r="O134" s="91"/>
      <c r="P134" s="91"/>
      <c r="Q134" s="91"/>
      <c r="R134" s="91"/>
      <c r="S134" s="91"/>
      <c r="T134" s="92"/>
      <c r="U134" s="38"/>
      <c r="V134" s="38"/>
      <c r="W134" s="38"/>
      <c r="X134" s="38"/>
      <c r="Y134" s="38"/>
      <c r="Z134" s="38"/>
      <c r="AA134" s="38"/>
      <c r="AB134" s="38"/>
      <c r="AC134" s="38"/>
      <c r="AD134" s="38"/>
      <c r="AE134" s="38"/>
      <c r="AT134" s="17" t="s">
        <v>138</v>
      </c>
      <c r="AU134" s="17" t="s">
        <v>86</v>
      </c>
    </row>
    <row r="135" s="13" customFormat="1">
      <c r="A135" s="13"/>
      <c r="B135" s="244"/>
      <c r="C135" s="245"/>
      <c r="D135" s="239" t="s">
        <v>140</v>
      </c>
      <c r="E135" s="246" t="s">
        <v>1</v>
      </c>
      <c r="F135" s="247" t="s">
        <v>495</v>
      </c>
      <c r="G135" s="245"/>
      <c r="H135" s="248">
        <v>0.058999999999999997</v>
      </c>
      <c r="I135" s="249"/>
      <c r="J135" s="245"/>
      <c r="K135" s="245"/>
      <c r="L135" s="250"/>
      <c r="M135" s="251"/>
      <c r="N135" s="252"/>
      <c r="O135" s="252"/>
      <c r="P135" s="252"/>
      <c r="Q135" s="252"/>
      <c r="R135" s="252"/>
      <c r="S135" s="252"/>
      <c r="T135" s="253"/>
      <c r="U135" s="13"/>
      <c r="V135" s="13"/>
      <c r="W135" s="13"/>
      <c r="X135" s="13"/>
      <c r="Y135" s="13"/>
      <c r="Z135" s="13"/>
      <c r="AA135" s="13"/>
      <c r="AB135" s="13"/>
      <c r="AC135" s="13"/>
      <c r="AD135" s="13"/>
      <c r="AE135" s="13"/>
      <c r="AT135" s="254" t="s">
        <v>140</v>
      </c>
      <c r="AU135" s="254" t="s">
        <v>86</v>
      </c>
      <c r="AV135" s="13" t="s">
        <v>86</v>
      </c>
      <c r="AW135" s="13" t="s">
        <v>32</v>
      </c>
      <c r="AX135" s="13" t="s">
        <v>76</v>
      </c>
      <c r="AY135" s="254" t="s">
        <v>129</v>
      </c>
    </row>
    <row r="136" s="14" customFormat="1">
      <c r="A136" s="14"/>
      <c r="B136" s="255"/>
      <c r="C136" s="256"/>
      <c r="D136" s="239" t="s">
        <v>140</v>
      </c>
      <c r="E136" s="257" t="s">
        <v>1</v>
      </c>
      <c r="F136" s="258" t="s">
        <v>496</v>
      </c>
      <c r="G136" s="256"/>
      <c r="H136" s="259">
        <v>0.058999999999999997</v>
      </c>
      <c r="I136" s="260"/>
      <c r="J136" s="256"/>
      <c r="K136" s="256"/>
      <c r="L136" s="261"/>
      <c r="M136" s="262"/>
      <c r="N136" s="263"/>
      <c r="O136" s="263"/>
      <c r="P136" s="263"/>
      <c r="Q136" s="263"/>
      <c r="R136" s="263"/>
      <c r="S136" s="263"/>
      <c r="T136" s="264"/>
      <c r="U136" s="14"/>
      <c r="V136" s="14"/>
      <c r="W136" s="14"/>
      <c r="X136" s="14"/>
      <c r="Y136" s="14"/>
      <c r="Z136" s="14"/>
      <c r="AA136" s="14"/>
      <c r="AB136" s="14"/>
      <c r="AC136" s="14"/>
      <c r="AD136" s="14"/>
      <c r="AE136" s="14"/>
      <c r="AT136" s="265" t="s">
        <v>140</v>
      </c>
      <c r="AU136" s="265" t="s">
        <v>86</v>
      </c>
      <c r="AV136" s="14" t="s">
        <v>149</v>
      </c>
      <c r="AW136" s="14" t="s">
        <v>32</v>
      </c>
      <c r="AX136" s="14" t="s">
        <v>84</v>
      </c>
      <c r="AY136" s="265" t="s">
        <v>129</v>
      </c>
    </row>
    <row r="137" s="2" customFormat="1" ht="24.15" customHeight="1">
      <c r="A137" s="38"/>
      <c r="B137" s="39"/>
      <c r="C137" s="226" t="s">
        <v>136</v>
      </c>
      <c r="D137" s="226" t="s">
        <v>131</v>
      </c>
      <c r="E137" s="227" t="s">
        <v>497</v>
      </c>
      <c r="F137" s="228" t="s">
        <v>498</v>
      </c>
      <c r="G137" s="229" t="s">
        <v>369</v>
      </c>
      <c r="H137" s="230">
        <v>24</v>
      </c>
      <c r="I137" s="231"/>
      <c r="J137" s="232">
        <f>ROUND(I137*H137,2)</f>
        <v>0</v>
      </c>
      <c r="K137" s="228" t="s">
        <v>482</v>
      </c>
      <c r="L137" s="44"/>
      <c r="M137" s="233" t="s">
        <v>1</v>
      </c>
      <c r="N137" s="234" t="s">
        <v>41</v>
      </c>
      <c r="O137" s="91"/>
      <c r="P137" s="235">
        <f>O137*H137</f>
        <v>0</v>
      </c>
      <c r="Q137" s="235">
        <v>0</v>
      </c>
      <c r="R137" s="235">
        <f>Q137*H137</f>
        <v>0</v>
      </c>
      <c r="S137" s="235">
        <v>0</v>
      </c>
      <c r="T137" s="236">
        <f>S137*H137</f>
        <v>0</v>
      </c>
      <c r="U137" s="38"/>
      <c r="V137" s="38"/>
      <c r="W137" s="38"/>
      <c r="X137" s="38"/>
      <c r="Y137" s="38"/>
      <c r="Z137" s="38"/>
      <c r="AA137" s="38"/>
      <c r="AB137" s="38"/>
      <c r="AC137" s="38"/>
      <c r="AD137" s="38"/>
      <c r="AE137" s="38"/>
      <c r="AR137" s="237" t="s">
        <v>136</v>
      </c>
      <c r="AT137" s="237" t="s">
        <v>131</v>
      </c>
      <c r="AU137" s="237" t="s">
        <v>86</v>
      </c>
      <c r="AY137" s="17" t="s">
        <v>129</v>
      </c>
      <c r="BE137" s="238">
        <f>IF(N137="základní",J137,0)</f>
        <v>0</v>
      </c>
      <c r="BF137" s="238">
        <f>IF(N137="snížená",J137,0)</f>
        <v>0</v>
      </c>
      <c r="BG137" s="238">
        <f>IF(N137="zákl. přenesená",J137,0)</f>
        <v>0</v>
      </c>
      <c r="BH137" s="238">
        <f>IF(N137="sníž. přenesená",J137,0)</f>
        <v>0</v>
      </c>
      <c r="BI137" s="238">
        <f>IF(N137="nulová",J137,0)</f>
        <v>0</v>
      </c>
      <c r="BJ137" s="17" t="s">
        <v>84</v>
      </c>
      <c r="BK137" s="238">
        <f>ROUND(I137*H137,2)</f>
        <v>0</v>
      </c>
      <c r="BL137" s="17" t="s">
        <v>136</v>
      </c>
      <c r="BM137" s="237" t="s">
        <v>499</v>
      </c>
    </row>
    <row r="138" s="2" customFormat="1">
      <c r="A138" s="38"/>
      <c r="B138" s="39"/>
      <c r="C138" s="40"/>
      <c r="D138" s="239" t="s">
        <v>138</v>
      </c>
      <c r="E138" s="40"/>
      <c r="F138" s="240" t="s">
        <v>500</v>
      </c>
      <c r="G138" s="40"/>
      <c r="H138" s="40"/>
      <c r="I138" s="241"/>
      <c r="J138" s="40"/>
      <c r="K138" s="40"/>
      <c r="L138" s="44"/>
      <c r="M138" s="242"/>
      <c r="N138" s="243"/>
      <c r="O138" s="91"/>
      <c r="P138" s="91"/>
      <c r="Q138" s="91"/>
      <c r="R138" s="91"/>
      <c r="S138" s="91"/>
      <c r="T138" s="92"/>
      <c r="U138" s="38"/>
      <c r="V138" s="38"/>
      <c r="W138" s="38"/>
      <c r="X138" s="38"/>
      <c r="Y138" s="38"/>
      <c r="Z138" s="38"/>
      <c r="AA138" s="38"/>
      <c r="AB138" s="38"/>
      <c r="AC138" s="38"/>
      <c r="AD138" s="38"/>
      <c r="AE138" s="38"/>
      <c r="AT138" s="17" t="s">
        <v>138</v>
      </c>
      <c r="AU138" s="17" t="s">
        <v>86</v>
      </c>
    </row>
    <row r="139" s="13" customFormat="1">
      <c r="A139" s="13"/>
      <c r="B139" s="244"/>
      <c r="C139" s="245"/>
      <c r="D139" s="239" t="s">
        <v>140</v>
      </c>
      <c r="E139" s="246" t="s">
        <v>1</v>
      </c>
      <c r="F139" s="247" t="s">
        <v>291</v>
      </c>
      <c r="G139" s="245"/>
      <c r="H139" s="248">
        <v>24</v>
      </c>
      <c r="I139" s="249"/>
      <c r="J139" s="245"/>
      <c r="K139" s="245"/>
      <c r="L139" s="250"/>
      <c r="M139" s="251"/>
      <c r="N139" s="252"/>
      <c r="O139" s="252"/>
      <c r="P139" s="252"/>
      <c r="Q139" s="252"/>
      <c r="R139" s="252"/>
      <c r="S139" s="252"/>
      <c r="T139" s="253"/>
      <c r="U139" s="13"/>
      <c r="V139" s="13"/>
      <c r="W139" s="13"/>
      <c r="X139" s="13"/>
      <c r="Y139" s="13"/>
      <c r="Z139" s="13"/>
      <c r="AA139" s="13"/>
      <c r="AB139" s="13"/>
      <c r="AC139" s="13"/>
      <c r="AD139" s="13"/>
      <c r="AE139" s="13"/>
      <c r="AT139" s="254" t="s">
        <v>140</v>
      </c>
      <c r="AU139" s="254" t="s">
        <v>86</v>
      </c>
      <c r="AV139" s="13" t="s">
        <v>86</v>
      </c>
      <c r="AW139" s="13" t="s">
        <v>32</v>
      </c>
      <c r="AX139" s="13" t="s">
        <v>84</v>
      </c>
      <c r="AY139" s="254" t="s">
        <v>129</v>
      </c>
    </row>
    <row r="140" s="2" customFormat="1" ht="16.5" customHeight="1">
      <c r="A140" s="38"/>
      <c r="B140" s="39"/>
      <c r="C140" s="226" t="s">
        <v>163</v>
      </c>
      <c r="D140" s="226" t="s">
        <v>131</v>
      </c>
      <c r="E140" s="227" t="s">
        <v>501</v>
      </c>
      <c r="F140" s="228" t="s">
        <v>502</v>
      </c>
      <c r="G140" s="229" t="s">
        <v>152</v>
      </c>
      <c r="H140" s="230">
        <v>50.399999999999999</v>
      </c>
      <c r="I140" s="231"/>
      <c r="J140" s="232">
        <f>ROUND(I140*H140,2)</f>
        <v>0</v>
      </c>
      <c r="K140" s="228" t="s">
        <v>482</v>
      </c>
      <c r="L140" s="44"/>
      <c r="M140" s="233" t="s">
        <v>1</v>
      </c>
      <c r="N140" s="234" t="s">
        <v>41</v>
      </c>
      <c r="O140" s="91"/>
      <c r="P140" s="235">
        <f>O140*H140</f>
        <v>0</v>
      </c>
      <c r="Q140" s="235">
        <v>0</v>
      </c>
      <c r="R140" s="235">
        <f>Q140*H140</f>
        <v>0</v>
      </c>
      <c r="S140" s="235">
        <v>0</v>
      </c>
      <c r="T140" s="236">
        <f>S140*H140</f>
        <v>0</v>
      </c>
      <c r="U140" s="38"/>
      <c r="V140" s="38"/>
      <c r="W140" s="38"/>
      <c r="X140" s="38"/>
      <c r="Y140" s="38"/>
      <c r="Z140" s="38"/>
      <c r="AA140" s="38"/>
      <c r="AB140" s="38"/>
      <c r="AC140" s="38"/>
      <c r="AD140" s="38"/>
      <c r="AE140" s="38"/>
      <c r="AR140" s="237" t="s">
        <v>136</v>
      </c>
      <c r="AT140" s="237" t="s">
        <v>131</v>
      </c>
      <c r="AU140" s="237" t="s">
        <v>86</v>
      </c>
      <c r="AY140" s="17" t="s">
        <v>129</v>
      </c>
      <c r="BE140" s="238">
        <f>IF(N140="základní",J140,0)</f>
        <v>0</v>
      </c>
      <c r="BF140" s="238">
        <f>IF(N140="snížená",J140,0)</f>
        <v>0</v>
      </c>
      <c r="BG140" s="238">
        <f>IF(N140="zákl. přenesená",J140,0)</f>
        <v>0</v>
      </c>
      <c r="BH140" s="238">
        <f>IF(N140="sníž. přenesená",J140,0)</f>
        <v>0</v>
      </c>
      <c r="BI140" s="238">
        <f>IF(N140="nulová",J140,0)</f>
        <v>0</v>
      </c>
      <c r="BJ140" s="17" t="s">
        <v>84</v>
      </c>
      <c r="BK140" s="238">
        <f>ROUND(I140*H140,2)</f>
        <v>0</v>
      </c>
      <c r="BL140" s="17" t="s">
        <v>136</v>
      </c>
      <c r="BM140" s="237" t="s">
        <v>503</v>
      </c>
    </row>
    <row r="141" s="2" customFormat="1">
      <c r="A141" s="38"/>
      <c r="B141" s="39"/>
      <c r="C141" s="40"/>
      <c r="D141" s="239" t="s">
        <v>138</v>
      </c>
      <c r="E141" s="40"/>
      <c r="F141" s="240" t="s">
        <v>504</v>
      </c>
      <c r="G141" s="40"/>
      <c r="H141" s="40"/>
      <c r="I141" s="241"/>
      <c r="J141" s="40"/>
      <c r="K141" s="40"/>
      <c r="L141" s="44"/>
      <c r="M141" s="242"/>
      <c r="N141" s="243"/>
      <c r="O141" s="91"/>
      <c r="P141" s="91"/>
      <c r="Q141" s="91"/>
      <c r="R141" s="91"/>
      <c r="S141" s="91"/>
      <c r="T141" s="92"/>
      <c r="U141" s="38"/>
      <c r="V141" s="38"/>
      <c r="W141" s="38"/>
      <c r="X141" s="38"/>
      <c r="Y141" s="38"/>
      <c r="Z141" s="38"/>
      <c r="AA141" s="38"/>
      <c r="AB141" s="38"/>
      <c r="AC141" s="38"/>
      <c r="AD141" s="38"/>
      <c r="AE141" s="38"/>
      <c r="AT141" s="17" t="s">
        <v>138</v>
      </c>
      <c r="AU141" s="17" t="s">
        <v>86</v>
      </c>
    </row>
    <row r="142" s="13" customFormat="1">
      <c r="A142" s="13"/>
      <c r="B142" s="244"/>
      <c r="C142" s="245"/>
      <c r="D142" s="239" t="s">
        <v>140</v>
      </c>
      <c r="E142" s="246" t="s">
        <v>1</v>
      </c>
      <c r="F142" s="247" t="s">
        <v>505</v>
      </c>
      <c r="G142" s="245"/>
      <c r="H142" s="248">
        <v>16.800000000000001</v>
      </c>
      <c r="I142" s="249"/>
      <c r="J142" s="245"/>
      <c r="K142" s="245"/>
      <c r="L142" s="250"/>
      <c r="M142" s="251"/>
      <c r="N142" s="252"/>
      <c r="O142" s="252"/>
      <c r="P142" s="252"/>
      <c r="Q142" s="252"/>
      <c r="R142" s="252"/>
      <c r="S142" s="252"/>
      <c r="T142" s="253"/>
      <c r="U142" s="13"/>
      <c r="V142" s="13"/>
      <c r="W142" s="13"/>
      <c r="X142" s="13"/>
      <c r="Y142" s="13"/>
      <c r="Z142" s="13"/>
      <c r="AA142" s="13"/>
      <c r="AB142" s="13"/>
      <c r="AC142" s="13"/>
      <c r="AD142" s="13"/>
      <c r="AE142" s="13"/>
      <c r="AT142" s="254" t="s">
        <v>140</v>
      </c>
      <c r="AU142" s="254" t="s">
        <v>86</v>
      </c>
      <c r="AV142" s="13" t="s">
        <v>86</v>
      </c>
      <c r="AW142" s="13" t="s">
        <v>32</v>
      </c>
      <c r="AX142" s="13" t="s">
        <v>76</v>
      </c>
      <c r="AY142" s="254" t="s">
        <v>129</v>
      </c>
    </row>
    <row r="143" s="14" customFormat="1">
      <c r="A143" s="14"/>
      <c r="B143" s="255"/>
      <c r="C143" s="256"/>
      <c r="D143" s="239" t="s">
        <v>140</v>
      </c>
      <c r="E143" s="257" t="s">
        <v>1</v>
      </c>
      <c r="F143" s="258" t="s">
        <v>506</v>
      </c>
      <c r="G143" s="256"/>
      <c r="H143" s="259">
        <v>16.800000000000001</v>
      </c>
      <c r="I143" s="260"/>
      <c r="J143" s="256"/>
      <c r="K143" s="256"/>
      <c r="L143" s="261"/>
      <c r="M143" s="262"/>
      <c r="N143" s="263"/>
      <c r="O143" s="263"/>
      <c r="P143" s="263"/>
      <c r="Q143" s="263"/>
      <c r="R143" s="263"/>
      <c r="S143" s="263"/>
      <c r="T143" s="264"/>
      <c r="U143" s="14"/>
      <c r="V143" s="14"/>
      <c r="W143" s="14"/>
      <c r="X143" s="14"/>
      <c r="Y143" s="14"/>
      <c r="Z143" s="14"/>
      <c r="AA143" s="14"/>
      <c r="AB143" s="14"/>
      <c r="AC143" s="14"/>
      <c r="AD143" s="14"/>
      <c r="AE143" s="14"/>
      <c r="AT143" s="265" t="s">
        <v>140</v>
      </c>
      <c r="AU143" s="265" t="s">
        <v>86</v>
      </c>
      <c r="AV143" s="14" t="s">
        <v>149</v>
      </c>
      <c r="AW143" s="14" t="s">
        <v>32</v>
      </c>
      <c r="AX143" s="14" t="s">
        <v>76</v>
      </c>
      <c r="AY143" s="265" t="s">
        <v>129</v>
      </c>
    </row>
    <row r="144" s="13" customFormat="1">
      <c r="A144" s="13"/>
      <c r="B144" s="244"/>
      <c r="C144" s="245"/>
      <c r="D144" s="239" t="s">
        <v>140</v>
      </c>
      <c r="E144" s="246" t="s">
        <v>1</v>
      </c>
      <c r="F144" s="247" t="s">
        <v>507</v>
      </c>
      <c r="G144" s="245"/>
      <c r="H144" s="248">
        <v>33.600000000000001</v>
      </c>
      <c r="I144" s="249"/>
      <c r="J144" s="245"/>
      <c r="K144" s="245"/>
      <c r="L144" s="250"/>
      <c r="M144" s="251"/>
      <c r="N144" s="252"/>
      <c r="O144" s="252"/>
      <c r="P144" s="252"/>
      <c r="Q144" s="252"/>
      <c r="R144" s="252"/>
      <c r="S144" s="252"/>
      <c r="T144" s="253"/>
      <c r="U144" s="13"/>
      <c r="V144" s="13"/>
      <c r="W144" s="13"/>
      <c r="X144" s="13"/>
      <c r="Y144" s="13"/>
      <c r="Z144" s="13"/>
      <c r="AA144" s="13"/>
      <c r="AB144" s="13"/>
      <c r="AC144" s="13"/>
      <c r="AD144" s="13"/>
      <c r="AE144" s="13"/>
      <c r="AT144" s="254" t="s">
        <v>140</v>
      </c>
      <c r="AU144" s="254" t="s">
        <v>86</v>
      </c>
      <c r="AV144" s="13" t="s">
        <v>86</v>
      </c>
      <c r="AW144" s="13" t="s">
        <v>32</v>
      </c>
      <c r="AX144" s="13" t="s">
        <v>76</v>
      </c>
      <c r="AY144" s="254" t="s">
        <v>129</v>
      </c>
    </row>
    <row r="145" s="14" customFormat="1">
      <c r="A145" s="14"/>
      <c r="B145" s="255"/>
      <c r="C145" s="256"/>
      <c r="D145" s="239" t="s">
        <v>140</v>
      </c>
      <c r="E145" s="257" t="s">
        <v>1</v>
      </c>
      <c r="F145" s="258" t="s">
        <v>508</v>
      </c>
      <c r="G145" s="256"/>
      <c r="H145" s="259">
        <v>33.600000000000001</v>
      </c>
      <c r="I145" s="260"/>
      <c r="J145" s="256"/>
      <c r="K145" s="256"/>
      <c r="L145" s="261"/>
      <c r="M145" s="262"/>
      <c r="N145" s="263"/>
      <c r="O145" s="263"/>
      <c r="P145" s="263"/>
      <c r="Q145" s="263"/>
      <c r="R145" s="263"/>
      <c r="S145" s="263"/>
      <c r="T145" s="264"/>
      <c r="U145" s="14"/>
      <c r="V145" s="14"/>
      <c r="W145" s="14"/>
      <c r="X145" s="14"/>
      <c r="Y145" s="14"/>
      <c r="Z145" s="14"/>
      <c r="AA145" s="14"/>
      <c r="AB145" s="14"/>
      <c r="AC145" s="14"/>
      <c r="AD145" s="14"/>
      <c r="AE145" s="14"/>
      <c r="AT145" s="265" t="s">
        <v>140</v>
      </c>
      <c r="AU145" s="265" t="s">
        <v>86</v>
      </c>
      <c r="AV145" s="14" t="s">
        <v>149</v>
      </c>
      <c r="AW145" s="14" t="s">
        <v>32</v>
      </c>
      <c r="AX145" s="14" t="s">
        <v>76</v>
      </c>
      <c r="AY145" s="265" t="s">
        <v>129</v>
      </c>
    </row>
    <row r="146" s="15" customFormat="1">
      <c r="A146" s="15"/>
      <c r="B146" s="266"/>
      <c r="C146" s="267"/>
      <c r="D146" s="239" t="s">
        <v>140</v>
      </c>
      <c r="E146" s="268" t="s">
        <v>1</v>
      </c>
      <c r="F146" s="269" t="s">
        <v>205</v>
      </c>
      <c r="G146" s="267"/>
      <c r="H146" s="270">
        <v>50.399999999999999</v>
      </c>
      <c r="I146" s="271"/>
      <c r="J146" s="267"/>
      <c r="K146" s="267"/>
      <c r="L146" s="272"/>
      <c r="M146" s="273"/>
      <c r="N146" s="274"/>
      <c r="O146" s="274"/>
      <c r="P146" s="274"/>
      <c r="Q146" s="274"/>
      <c r="R146" s="274"/>
      <c r="S146" s="274"/>
      <c r="T146" s="275"/>
      <c r="U146" s="15"/>
      <c r="V146" s="15"/>
      <c r="W146" s="15"/>
      <c r="X146" s="15"/>
      <c r="Y146" s="15"/>
      <c r="Z146" s="15"/>
      <c r="AA146" s="15"/>
      <c r="AB146" s="15"/>
      <c r="AC146" s="15"/>
      <c r="AD146" s="15"/>
      <c r="AE146" s="15"/>
      <c r="AT146" s="276" t="s">
        <v>140</v>
      </c>
      <c r="AU146" s="276" t="s">
        <v>86</v>
      </c>
      <c r="AV146" s="15" t="s">
        <v>136</v>
      </c>
      <c r="AW146" s="15" t="s">
        <v>32</v>
      </c>
      <c r="AX146" s="15" t="s">
        <v>84</v>
      </c>
      <c r="AY146" s="276" t="s">
        <v>129</v>
      </c>
    </row>
    <row r="147" s="2" customFormat="1" ht="16.5" customHeight="1">
      <c r="A147" s="38"/>
      <c r="B147" s="39"/>
      <c r="C147" s="226" t="s">
        <v>169</v>
      </c>
      <c r="D147" s="226" t="s">
        <v>131</v>
      </c>
      <c r="E147" s="227" t="s">
        <v>509</v>
      </c>
      <c r="F147" s="228" t="s">
        <v>510</v>
      </c>
      <c r="G147" s="229" t="s">
        <v>273</v>
      </c>
      <c r="H147" s="230">
        <v>1</v>
      </c>
      <c r="I147" s="231"/>
      <c r="J147" s="232">
        <f>ROUND(I147*H147,2)</f>
        <v>0</v>
      </c>
      <c r="K147" s="228" t="s">
        <v>1</v>
      </c>
      <c r="L147" s="44"/>
      <c r="M147" s="233" t="s">
        <v>1</v>
      </c>
      <c r="N147" s="234" t="s">
        <v>41</v>
      </c>
      <c r="O147" s="91"/>
      <c r="P147" s="235">
        <f>O147*H147</f>
        <v>0</v>
      </c>
      <c r="Q147" s="235">
        <v>0</v>
      </c>
      <c r="R147" s="235">
        <f>Q147*H147</f>
        <v>0</v>
      </c>
      <c r="S147" s="235">
        <v>0</v>
      </c>
      <c r="T147" s="236">
        <f>S147*H147</f>
        <v>0</v>
      </c>
      <c r="U147" s="38"/>
      <c r="V147" s="38"/>
      <c r="W147" s="38"/>
      <c r="X147" s="38"/>
      <c r="Y147" s="38"/>
      <c r="Z147" s="38"/>
      <c r="AA147" s="38"/>
      <c r="AB147" s="38"/>
      <c r="AC147" s="38"/>
      <c r="AD147" s="38"/>
      <c r="AE147" s="38"/>
      <c r="AR147" s="237" t="s">
        <v>136</v>
      </c>
      <c r="AT147" s="237" t="s">
        <v>131</v>
      </c>
      <c r="AU147" s="237" t="s">
        <v>86</v>
      </c>
      <c r="AY147" s="17" t="s">
        <v>129</v>
      </c>
      <c r="BE147" s="238">
        <f>IF(N147="základní",J147,0)</f>
        <v>0</v>
      </c>
      <c r="BF147" s="238">
        <f>IF(N147="snížená",J147,0)</f>
        <v>0</v>
      </c>
      <c r="BG147" s="238">
        <f>IF(N147="zákl. přenesená",J147,0)</f>
        <v>0</v>
      </c>
      <c r="BH147" s="238">
        <f>IF(N147="sníž. přenesená",J147,0)</f>
        <v>0</v>
      </c>
      <c r="BI147" s="238">
        <f>IF(N147="nulová",J147,0)</f>
        <v>0</v>
      </c>
      <c r="BJ147" s="17" t="s">
        <v>84</v>
      </c>
      <c r="BK147" s="238">
        <f>ROUND(I147*H147,2)</f>
        <v>0</v>
      </c>
      <c r="BL147" s="17" t="s">
        <v>136</v>
      </c>
      <c r="BM147" s="237" t="s">
        <v>511</v>
      </c>
    </row>
    <row r="148" s="2" customFormat="1">
      <c r="A148" s="38"/>
      <c r="B148" s="39"/>
      <c r="C148" s="40"/>
      <c r="D148" s="239" t="s">
        <v>138</v>
      </c>
      <c r="E148" s="40"/>
      <c r="F148" s="240" t="s">
        <v>512</v>
      </c>
      <c r="G148" s="40"/>
      <c r="H148" s="40"/>
      <c r="I148" s="241"/>
      <c r="J148" s="40"/>
      <c r="K148" s="40"/>
      <c r="L148" s="44"/>
      <c r="M148" s="242"/>
      <c r="N148" s="243"/>
      <c r="O148" s="91"/>
      <c r="P148" s="91"/>
      <c r="Q148" s="91"/>
      <c r="R148" s="91"/>
      <c r="S148" s="91"/>
      <c r="T148" s="92"/>
      <c r="U148" s="38"/>
      <c r="V148" s="38"/>
      <c r="W148" s="38"/>
      <c r="X148" s="38"/>
      <c r="Y148" s="38"/>
      <c r="Z148" s="38"/>
      <c r="AA148" s="38"/>
      <c r="AB148" s="38"/>
      <c r="AC148" s="38"/>
      <c r="AD148" s="38"/>
      <c r="AE148" s="38"/>
      <c r="AT148" s="17" t="s">
        <v>138</v>
      </c>
      <c r="AU148" s="17" t="s">
        <v>86</v>
      </c>
    </row>
    <row r="149" s="13" customFormat="1">
      <c r="A149" s="13"/>
      <c r="B149" s="244"/>
      <c r="C149" s="245"/>
      <c r="D149" s="239" t="s">
        <v>140</v>
      </c>
      <c r="E149" s="246" t="s">
        <v>1</v>
      </c>
      <c r="F149" s="247" t="s">
        <v>84</v>
      </c>
      <c r="G149" s="245"/>
      <c r="H149" s="248">
        <v>1</v>
      </c>
      <c r="I149" s="249"/>
      <c r="J149" s="245"/>
      <c r="K149" s="245"/>
      <c r="L149" s="250"/>
      <c r="M149" s="251"/>
      <c r="N149" s="252"/>
      <c r="O149" s="252"/>
      <c r="P149" s="252"/>
      <c r="Q149" s="252"/>
      <c r="R149" s="252"/>
      <c r="S149" s="252"/>
      <c r="T149" s="253"/>
      <c r="U149" s="13"/>
      <c r="V149" s="13"/>
      <c r="W149" s="13"/>
      <c r="X149" s="13"/>
      <c r="Y149" s="13"/>
      <c r="Z149" s="13"/>
      <c r="AA149" s="13"/>
      <c r="AB149" s="13"/>
      <c r="AC149" s="13"/>
      <c r="AD149" s="13"/>
      <c r="AE149" s="13"/>
      <c r="AT149" s="254" t="s">
        <v>140</v>
      </c>
      <c r="AU149" s="254" t="s">
        <v>86</v>
      </c>
      <c r="AV149" s="13" t="s">
        <v>86</v>
      </c>
      <c r="AW149" s="13" t="s">
        <v>32</v>
      </c>
      <c r="AX149" s="13" t="s">
        <v>76</v>
      </c>
      <c r="AY149" s="254" t="s">
        <v>129</v>
      </c>
    </row>
    <row r="150" s="14" customFormat="1">
      <c r="A150" s="14"/>
      <c r="B150" s="255"/>
      <c r="C150" s="256"/>
      <c r="D150" s="239" t="s">
        <v>140</v>
      </c>
      <c r="E150" s="257" t="s">
        <v>1</v>
      </c>
      <c r="F150" s="258" t="s">
        <v>513</v>
      </c>
      <c r="G150" s="256"/>
      <c r="H150" s="259">
        <v>1</v>
      </c>
      <c r="I150" s="260"/>
      <c r="J150" s="256"/>
      <c r="K150" s="256"/>
      <c r="L150" s="261"/>
      <c r="M150" s="262"/>
      <c r="N150" s="263"/>
      <c r="O150" s="263"/>
      <c r="P150" s="263"/>
      <c r="Q150" s="263"/>
      <c r="R150" s="263"/>
      <c r="S150" s="263"/>
      <c r="T150" s="264"/>
      <c r="U150" s="14"/>
      <c r="V150" s="14"/>
      <c r="W150" s="14"/>
      <c r="X150" s="14"/>
      <c r="Y150" s="14"/>
      <c r="Z150" s="14"/>
      <c r="AA150" s="14"/>
      <c r="AB150" s="14"/>
      <c r="AC150" s="14"/>
      <c r="AD150" s="14"/>
      <c r="AE150" s="14"/>
      <c r="AT150" s="265" t="s">
        <v>140</v>
      </c>
      <c r="AU150" s="265" t="s">
        <v>86</v>
      </c>
      <c r="AV150" s="14" t="s">
        <v>149</v>
      </c>
      <c r="AW150" s="14" t="s">
        <v>32</v>
      </c>
      <c r="AX150" s="14" t="s">
        <v>84</v>
      </c>
      <c r="AY150" s="265" t="s">
        <v>129</v>
      </c>
    </row>
    <row r="151" s="12" customFormat="1" ht="22.8" customHeight="1">
      <c r="A151" s="12"/>
      <c r="B151" s="210"/>
      <c r="C151" s="211"/>
      <c r="D151" s="212" t="s">
        <v>75</v>
      </c>
      <c r="E151" s="224" t="s">
        <v>357</v>
      </c>
      <c r="F151" s="224" t="s">
        <v>358</v>
      </c>
      <c r="G151" s="211"/>
      <c r="H151" s="211"/>
      <c r="I151" s="214"/>
      <c r="J151" s="225">
        <f>BK151</f>
        <v>0</v>
      </c>
      <c r="K151" s="211"/>
      <c r="L151" s="216"/>
      <c r="M151" s="217"/>
      <c r="N151" s="218"/>
      <c r="O151" s="218"/>
      <c r="P151" s="219">
        <f>SUM(P152:P153)</f>
        <v>0</v>
      </c>
      <c r="Q151" s="218"/>
      <c r="R151" s="219">
        <f>SUM(R152:R153)</f>
        <v>0</v>
      </c>
      <c r="S151" s="218"/>
      <c r="T151" s="220">
        <f>SUM(T152:T153)</f>
        <v>0</v>
      </c>
      <c r="U151" s="12"/>
      <c r="V151" s="12"/>
      <c r="W151" s="12"/>
      <c r="X151" s="12"/>
      <c r="Y151" s="12"/>
      <c r="Z151" s="12"/>
      <c r="AA151" s="12"/>
      <c r="AB151" s="12"/>
      <c r="AC151" s="12"/>
      <c r="AD151" s="12"/>
      <c r="AE151" s="12"/>
      <c r="AR151" s="221" t="s">
        <v>84</v>
      </c>
      <c r="AT151" s="222" t="s">
        <v>75</v>
      </c>
      <c r="AU151" s="222" t="s">
        <v>84</v>
      </c>
      <c r="AY151" s="221" t="s">
        <v>129</v>
      </c>
      <c r="BK151" s="223">
        <f>SUM(BK152:BK153)</f>
        <v>0</v>
      </c>
    </row>
    <row r="152" s="2" customFormat="1" ht="24.15" customHeight="1">
      <c r="A152" s="38"/>
      <c r="B152" s="39"/>
      <c r="C152" s="226" t="s">
        <v>176</v>
      </c>
      <c r="D152" s="226" t="s">
        <v>131</v>
      </c>
      <c r="E152" s="227" t="s">
        <v>474</v>
      </c>
      <c r="F152" s="228" t="s">
        <v>475</v>
      </c>
      <c r="G152" s="229" t="s">
        <v>347</v>
      </c>
      <c r="H152" s="230">
        <v>0.10000000000000001</v>
      </c>
      <c r="I152" s="231"/>
      <c r="J152" s="232">
        <f>ROUND(I152*H152,2)</f>
        <v>0</v>
      </c>
      <c r="K152" s="228" t="s">
        <v>482</v>
      </c>
      <c r="L152" s="44"/>
      <c r="M152" s="233" t="s">
        <v>1</v>
      </c>
      <c r="N152" s="234" t="s">
        <v>41</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136</v>
      </c>
      <c r="AT152" s="237" t="s">
        <v>131</v>
      </c>
      <c r="AU152" s="237" t="s">
        <v>86</v>
      </c>
      <c r="AY152" s="17" t="s">
        <v>129</v>
      </c>
      <c r="BE152" s="238">
        <f>IF(N152="základní",J152,0)</f>
        <v>0</v>
      </c>
      <c r="BF152" s="238">
        <f>IF(N152="snížená",J152,0)</f>
        <v>0</v>
      </c>
      <c r="BG152" s="238">
        <f>IF(N152="zákl. přenesená",J152,0)</f>
        <v>0</v>
      </c>
      <c r="BH152" s="238">
        <f>IF(N152="sníž. přenesená",J152,0)</f>
        <v>0</v>
      </c>
      <c r="BI152" s="238">
        <f>IF(N152="nulová",J152,0)</f>
        <v>0</v>
      </c>
      <c r="BJ152" s="17" t="s">
        <v>84</v>
      </c>
      <c r="BK152" s="238">
        <f>ROUND(I152*H152,2)</f>
        <v>0</v>
      </c>
      <c r="BL152" s="17" t="s">
        <v>136</v>
      </c>
      <c r="BM152" s="237" t="s">
        <v>514</v>
      </c>
    </row>
    <row r="153" s="2" customFormat="1">
      <c r="A153" s="38"/>
      <c r="B153" s="39"/>
      <c r="C153" s="40"/>
      <c r="D153" s="239" t="s">
        <v>138</v>
      </c>
      <c r="E153" s="40"/>
      <c r="F153" s="240" t="s">
        <v>515</v>
      </c>
      <c r="G153" s="40"/>
      <c r="H153" s="40"/>
      <c r="I153" s="241"/>
      <c r="J153" s="40"/>
      <c r="K153" s="40"/>
      <c r="L153" s="44"/>
      <c r="M153" s="287"/>
      <c r="N153" s="288"/>
      <c r="O153" s="289"/>
      <c r="P153" s="289"/>
      <c r="Q153" s="289"/>
      <c r="R153" s="289"/>
      <c r="S153" s="289"/>
      <c r="T153" s="290"/>
      <c r="U153" s="38"/>
      <c r="V153" s="38"/>
      <c r="W153" s="38"/>
      <c r="X153" s="38"/>
      <c r="Y153" s="38"/>
      <c r="Z153" s="38"/>
      <c r="AA153" s="38"/>
      <c r="AB153" s="38"/>
      <c r="AC153" s="38"/>
      <c r="AD153" s="38"/>
      <c r="AE153" s="38"/>
      <c r="AT153" s="17" t="s">
        <v>138</v>
      </c>
      <c r="AU153" s="17" t="s">
        <v>86</v>
      </c>
    </row>
    <row r="154" s="2" customFormat="1" ht="6.96" customHeight="1">
      <c r="A154" s="38"/>
      <c r="B154" s="66"/>
      <c r="C154" s="67"/>
      <c r="D154" s="67"/>
      <c r="E154" s="67"/>
      <c r="F154" s="67"/>
      <c r="G154" s="67"/>
      <c r="H154" s="67"/>
      <c r="I154" s="67"/>
      <c r="J154" s="67"/>
      <c r="K154" s="67"/>
      <c r="L154" s="44"/>
      <c r="M154" s="38"/>
      <c r="O154" s="38"/>
      <c r="P154" s="38"/>
      <c r="Q154" s="38"/>
      <c r="R154" s="38"/>
      <c r="S154" s="38"/>
      <c r="T154" s="38"/>
      <c r="U154" s="38"/>
      <c r="V154" s="38"/>
      <c r="W154" s="38"/>
      <c r="X154" s="38"/>
      <c r="Y154" s="38"/>
      <c r="Z154" s="38"/>
      <c r="AA154" s="38"/>
      <c r="AB154" s="38"/>
      <c r="AC154" s="38"/>
      <c r="AD154" s="38"/>
      <c r="AE154" s="38"/>
    </row>
  </sheetData>
  <sheetProtection sheet="1" autoFilter="0" formatColumns="0" formatRows="0" objects="1" scenarios="1" spinCount="100000" saltValue="EBG69/CJCMgTm2U6fVKkglcZXQqPjIs4jTjtyqcHdCLbWMKUDIdcq8A3l3v3J2yDfjy8t5LPRBMY2EmB7c7e8Q==" hashValue="/Hfyn7MCbPyGG5EULXsjv9XHMxsjffQISZTujIc3MSMOPvPDUAvDAAxJuJNWrvRBjt13+0MjHvVjgCK7v9gY9Q==" algorithmName="SHA-512" password="CC35"/>
  <autoFilter ref="C122:K153"/>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s="1" customFormat="1" ht="6.96" customHeight="1">
      <c r="B3" s="146"/>
      <c r="C3" s="147"/>
      <c r="D3" s="147"/>
      <c r="E3" s="147"/>
      <c r="F3" s="147"/>
      <c r="G3" s="147"/>
      <c r="H3" s="147"/>
      <c r="I3" s="147"/>
      <c r="J3" s="147"/>
      <c r="K3" s="147"/>
      <c r="L3" s="20"/>
      <c r="AT3" s="17" t="s">
        <v>86</v>
      </c>
    </row>
    <row r="4" s="1" customFormat="1" ht="24.96" customHeight="1">
      <c r="B4" s="20"/>
      <c r="D4" s="148" t="s">
        <v>98</v>
      </c>
      <c r="L4" s="20"/>
      <c r="M4" s="149" t="s">
        <v>10</v>
      </c>
      <c r="AT4" s="17" t="s">
        <v>4</v>
      </c>
    </row>
    <row r="5" s="1" customFormat="1" ht="6.96" customHeight="1">
      <c r="B5" s="20"/>
      <c r="L5" s="20"/>
    </row>
    <row r="6" s="1" customFormat="1" ht="12" customHeight="1">
      <c r="B6" s="20"/>
      <c r="D6" s="150" t="s">
        <v>16</v>
      </c>
      <c r="L6" s="20"/>
    </row>
    <row r="7" s="1" customFormat="1" ht="26.25" customHeight="1">
      <c r="B7" s="20"/>
      <c r="E7" s="151" t="str">
        <f>'Rekapitulace stavby'!K6</f>
        <v>Svitava, ř.km 54,815 - 55,545, Svitávka, revitalizace toku - projektová dokumentace (I/2024)</v>
      </c>
      <c r="F7" s="150"/>
      <c r="G7" s="150"/>
      <c r="H7" s="150"/>
      <c r="L7" s="20"/>
    </row>
    <row r="8" s="2" customFormat="1" ht="12" customHeight="1">
      <c r="A8" s="38"/>
      <c r="B8" s="44"/>
      <c r="C8" s="38"/>
      <c r="D8" s="150" t="s">
        <v>99</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52" t="s">
        <v>516</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50" t="s">
        <v>18</v>
      </c>
      <c r="E11" s="38"/>
      <c r="F11" s="141" t="s">
        <v>1</v>
      </c>
      <c r="G11" s="38"/>
      <c r="H11" s="38"/>
      <c r="I11" s="150" t="s">
        <v>19</v>
      </c>
      <c r="J11" s="141" t="s">
        <v>1</v>
      </c>
      <c r="K11" s="38"/>
      <c r="L11" s="63"/>
      <c r="S11" s="38"/>
      <c r="T11" s="38"/>
      <c r="U11" s="38"/>
      <c r="V11" s="38"/>
      <c r="W11" s="38"/>
      <c r="X11" s="38"/>
      <c r="Y11" s="38"/>
      <c r="Z11" s="38"/>
      <c r="AA11" s="38"/>
      <c r="AB11" s="38"/>
      <c r="AC11" s="38"/>
      <c r="AD11" s="38"/>
      <c r="AE11" s="38"/>
    </row>
    <row r="12" s="2" customFormat="1" ht="12" customHeight="1">
      <c r="A12" s="38"/>
      <c r="B12" s="44"/>
      <c r="C12" s="38"/>
      <c r="D12" s="150" t="s">
        <v>20</v>
      </c>
      <c r="E12" s="38"/>
      <c r="F12" s="141" t="s">
        <v>21</v>
      </c>
      <c r="G12" s="38"/>
      <c r="H12" s="38"/>
      <c r="I12" s="150" t="s">
        <v>22</v>
      </c>
      <c r="J12" s="153" t="str">
        <f>'Rekapitulace stavby'!AN8</f>
        <v>17. 8. 2023</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50" t="s">
        <v>24</v>
      </c>
      <c r="E14" s="38"/>
      <c r="F14" s="38"/>
      <c r="G14" s="38"/>
      <c r="H14" s="38"/>
      <c r="I14" s="150" t="s">
        <v>25</v>
      </c>
      <c r="J14" s="141" t="s">
        <v>1</v>
      </c>
      <c r="K14" s="38"/>
      <c r="L14" s="63"/>
      <c r="S14" s="38"/>
      <c r="T14" s="38"/>
      <c r="U14" s="38"/>
      <c r="V14" s="38"/>
      <c r="W14" s="38"/>
      <c r="X14" s="38"/>
      <c r="Y14" s="38"/>
      <c r="Z14" s="38"/>
      <c r="AA14" s="38"/>
      <c r="AB14" s="38"/>
      <c r="AC14" s="38"/>
      <c r="AD14" s="38"/>
      <c r="AE14" s="38"/>
    </row>
    <row r="15" s="2" customFormat="1" ht="18" customHeight="1">
      <c r="A15" s="38"/>
      <c r="B15" s="44"/>
      <c r="C15" s="38"/>
      <c r="D15" s="38"/>
      <c r="E15" s="141" t="s">
        <v>26</v>
      </c>
      <c r="F15" s="38"/>
      <c r="G15" s="38"/>
      <c r="H15" s="38"/>
      <c r="I15" s="150" t="s">
        <v>27</v>
      </c>
      <c r="J15" s="141" t="s">
        <v>1</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50" t="s">
        <v>28</v>
      </c>
      <c r="E17" s="38"/>
      <c r="F17" s="38"/>
      <c r="G17" s="38"/>
      <c r="H17" s="38"/>
      <c r="I17" s="150" t="s">
        <v>25</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1"/>
      <c r="G18" s="141"/>
      <c r="H18" s="141"/>
      <c r="I18" s="150" t="s">
        <v>27</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50" t="s">
        <v>30</v>
      </c>
      <c r="E20" s="38"/>
      <c r="F20" s="38"/>
      <c r="G20" s="38"/>
      <c r="H20" s="38"/>
      <c r="I20" s="150" t="s">
        <v>25</v>
      </c>
      <c r="J20" s="141"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1" t="s">
        <v>31</v>
      </c>
      <c r="F21" s="38"/>
      <c r="G21" s="38"/>
      <c r="H21" s="38"/>
      <c r="I21" s="150" t="s">
        <v>27</v>
      </c>
      <c r="J21" s="141"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50" t="s">
        <v>33</v>
      </c>
      <c r="E23" s="38"/>
      <c r="F23" s="38"/>
      <c r="G23" s="38"/>
      <c r="H23" s="38"/>
      <c r="I23" s="150" t="s">
        <v>25</v>
      </c>
      <c r="J23" s="141" t="s">
        <v>1</v>
      </c>
      <c r="K23" s="38"/>
      <c r="L23" s="63"/>
      <c r="S23" s="38"/>
      <c r="T23" s="38"/>
      <c r="U23" s="38"/>
      <c r="V23" s="38"/>
      <c r="W23" s="38"/>
      <c r="X23" s="38"/>
      <c r="Y23" s="38"/>
      <c r="Z23" s="38"/>
      <c r="AA23" s="38"/>
      <c r="AB23" s="38"/>
      <c r="AC23" s="38"/>
      <c r="AD23" s="38"/>
      <c r="AE23" s="38"/>
    </row>
    <row r="24" s="2" customFormat="1" ht="18" customHeight="1">
      <c r="A24" s="38"/>
      <c r="B24" s="44"/>
      <c r="C24" s="38"/>
      <c r="D24" s="38"/>
      <c r="E24" s="141" t="s">
        <v>34</v>
      </c>
      <c r="F24" s="38"/>
      <c r="G24" s="38"/>
      <c r="H24" s="38"/>
      <c r="I24" s="150" t="s">
        <v>27</v>
      </c>
      <c r="J24" s="141" t="s">
        <v>1</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50" t="s">
        <v>35</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54"/>
      <c r="B27" s="155"/>
      <c r="C27" s="154"/>
      <c r="D27" s="154"/>
      <c r="E27" s="156" t="s">
        <v>1</v>
      </c>
      <c r="F27" s="156"/>
      <c r="G27" s="156"/>
      <c r="H27" s="156"/>
      <c r="I27" s="154"/>
      <c r="J27" s="154"/>
      <c r="K27" s="154"/>
      <c r="L27" s="157"/>
      <c r="S27" s="154"/>
      <c r="T27" s="154"/>
      <c r="U27" s="154"/>
      <c r="V27" s="154"/>
      <c r="W27" s="154"/>
      <c r="X27" s="154"/>
      <c r="Y27" s="154"/>
      <c r="Z27" s="154"/>
      <c r="AA27" s="154"/>
      <c r="AB27" s="154"/>
      <c r="AC27" s="154"/>
      <c r="AD27" s="154"/>
      <c r="AE27" s="154"/>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58"/>
      <c r="E29" s="158"/>
      <c r="F29" s="158"/>
      <c r="G29" s="158"/>
      <c r="H29" s="158"/>
      <c r="I29" s="158"/>
      <c r="J29" s="158"/>
      <c r="K29" s="158"/>
      <c r="L29" s="63"/>
      <c r="S29" s="38"/>
      <c r="T29" s="38"/>
      <c r="U29" s="38"/>
      <c r="V29" s="38"/>
      <c r="W29" s="38"/>
      <c r="X29" s="38"/>
      <c r="Y29" s="38"/>
      <c r="Z29" s="38"/>
      <c r="AA29" s="38"/>
      <c r="AB29" s="38"/>
      <c r="AC29" s="38"/>
      <c r="AD29" s="38"/>
      <c r="AE29" s="38"/>
    </row>
    <row r="30" s="2" customFormat="1" ht="25.44" customHeight="1">
      <c r="A30" s="38"/>
      <c r="B30" s="44"/>
      <c r="C30" s="38"/>
      <c r="D30" s="159" t="s">
        <v>36</v>
      </c>
      <c r="E30" s="38"/>
      <c r="F30" s="38"/>
      <c r="G30" s="38"/>
      <c r="H30" s="38"/>
      <c r="I30" s="38"/>
      <c r="J30" s="160">
        <f>ROUND(J118, 2)</f>
        <v>0</v>
      </c>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14.4" customHeight="1">
      <c r="A32" s="38"/>
      <c r="B32" s="44"/>
      <c r="C32" s="38"/>
      <c r="D32" s="38"/>
      <c r="E32" s="38"/>
      <c r="F32" s="161" t="s">
        <v>38</v>
      </c>
      <c r="G32" s="38"/>
      <c r="H32" s="38"/>
      <c r="I32" s="161" t="s">
        <v>37</v>
      </c>
      <c r="J32" s="161" t="s">
        <v>39</v>
      </c>
      <c r="K32" s="38"/>
      <c r="L32" s="63"/>
      <c r="S32" s="38"/>
      <c r="T32" s="38"/>
      <c r="U32" s="38"/>
      <c r="V32" s="38"/>
      <c r="W32" s="38"/>
      <c r="X32" s="38"/>
      <c r="Y32" s="38"/>
      <c r="Z32" s="38"/>
      <c r="AA32" s="38"/>
      <c r="AB32" s="38"/>
      <c r="AC32" s="38"/>
      <c r="AD32" s="38"/>
      <c r="AE32" s="38"/>
    </row>
    <row r="33" s="2" customFormat="1" ht="14.4" customHeight="1">
      <c r="A33" s="38"/>
      <c r="B33" s="44"/>
      <c r="C33" s="38"/>
      <c r="D33" s="162" t="s">
        <v>40</v>
      </c>
      <c r="E33" s="150" t="s">
        <v>41</v>
      </c>
      <c r="F33" s="163">
        <f>ROUND((SUM(BE118:BE156)),  2)</f>
        <v>0</v>
      </c>
      <c r="G33" s="38"/>
      <c r="H33" s="38"/>
      <c r="I33" s="164">
        <v>0.20999999999999999</v>
      </c>
      <c r="J33" s="163">
        <f>ROUND(((SUM(BE118:BE156))*I33),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50" t="s">
        <v>42</v>
      </c>
      <c r="F34" s="163">
        <f>ROUND((SUM(BF118:BF156)),  2)</f>
        <v>0</v>
      </c>
      <c r="G34" s="38"/>
      <c r="H34" s="38"/>
      <c r="I34" s="164">
        <v>0.12</v>
      </c>
      <c r="J34" s="163">
        <f>ROUND(((SUM(BF118:BF156))*I34),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50" t="s">
        <v>43</v>
      </c>
      <c r="F35" s="163">
        <f>ROUND((SUM(BG118:BG156)),  2)</f>
        <v>0</v>
      </c>
      <c r="G35" s="38"/>
      <c r="H35" s="38"/>
      <c r="I35" s="164">
        <v>0.20999999999999999</v>
      </c>
      <c r="J35" s="163">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50" t="s">
        <v>44</v>
      </c>
      <c r="F36" s="163">
        <f>ROUND((SUM(BH118:BH156)),  2)</f>
        <v>0</v>
      </c>
      <c r="G36" s="38"/>
      <c r="H36" s="38"/>
      <c r="I36" s="164">
        <v>0.12</v>
      </c>
      <c r="J36" s="163">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45</v>
      </c>
      <c r="F37" s="163">
        <f>ROUND((SUM(BI118:BI156)),  2)</f>
        <v>0</v>
      </c>
      <c r="G37" s="38"/>
      <c r="H37" s="38"/>
      <c r="I37" s="164">
        <v>0</v>
      </c>
      <c r="J37" s="163">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65"/>
      <c r="D39" s="166" t="s">
        <v>46</v>
      </c>
      <c r="E39" s="167"/>
      <c r="F39" s="167"/>
      <c r="G39" s="168" t="s">
        <v>47</v>
      </c>
      <c r="H39" s="169" t="s">
        <v>48</v>
      </c>
      <c r="I39" s="167"/>
      <c r="J39" s="170">
        <f>SUM(J30:J37)</f>
        <v>0</v>
      </c>
      <c r="K39" s="171"/>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49</v>
      </c>
      <c r="E50" s="173"/>
      <c r="F50" s="173"/>
      <c r="G50" s="172" t="s">
        <v>50</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51</v>
      </c>
      <c r="E61" s="175"/>
      <c r="F61" s="176" t="s">
        <v>52</v>
      </c>
      <c r="G61" s="174" t="s">
        <v>51</v>
      </c>
      <c r="H61" s="175"/>
      <c r="I61" s="175"/>
      <c r="J61" s="177" t="s">
        <v>52</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53</v>
      </c>
      <c r="E65" s="178"/>
      <c r="F65" s="178"/>
      <c r="G65" s="172" t="s">
        <v>54</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51</v>
      </c>
      <c r="E76" s="175"/>
      <c r="F76" s="176" t="s">
        <v>52</v>
      </c>
      <c r="G76" s="174" t="s">
        <v>51</v>
      </c>
      <c r="H76" s="175"/>
      <c r="I76" s="175"/>
      <c r="J76" s="177" t="s">
        <v>52</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101</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26.25" customHeight="1">
      <c r="A85" s="38"/>
      <c r="B85" s="39"/>
      <c r="C85" s="40"/>
      <c r="D85" s="40"/>
      <c r="E85" s="183" t="str">
        <f>E7</f>
        <v>Svitava, ř.km 54,815 - 55,545, Svitávka, revitalizace toku - projektová dokumentace (I/2024)</v>
      </c>
      <c r="F85" s="32"/>
      <c r="G85" s="32"/>
      <c r="H85" s="32"/>
      <c r="I85" s="40"/>
      <c r="J85" s="40"/>
      <c r="K85" s="40"/>
      <c r="L85" s="63"/>
      <c r="S85" s="38"/>
      <c r="T85" s="38"/>
      <c r="U85" s="38"/>
      <c r="V85" s="38"/>
      <c r="W85" s="38"/>
      <c r="X85" s="38"/>
      <c r="Y85" s="38"/>
      <c r="Z85" s="38"/>
      <c r="AA85" s="38"/>
      <c r="AB85" s="38"/>
      <c r="AC85" s="38"/>
      <c r="AD85" s="38"/>
      <c r="AE85" s="38"/>
    </row>
    <row r="86" s="2" customFormat="1" ht="12" customHeight="1">
      <c r="A86" s="38"/>
      <c r="B86" s="39"/>
      <c r="C86" s="32" t="s">
        <v>99</v>
      </c>
      <c r="D86" s="40"/>
      <c r="E86" s="40"/>
      <c r="F86" s="40"/>
      <c r="G86" s="40"/>
      <c r="H86" s="40"/>
      <c r="I86" s="40"/>
      <c r="J86" s="40"/>
      <c r="K86" s="40"/>
      <c r="L86" s="63"/>
      <c r="S86" s="38"/>
      <c r="T86" s="38"/>
      <c r="U86" s="38"/>
      <c r="V86" s="38"/>
      <c r="W86" s="38"/>
      <c r="X86" s="38"/>
      <c r="Y86" s="38"/>
      <c r="Z86" s="38"/>
      <c r="AA86" s="38"/>
      <c r="AB86" s="38"/>
      <c r="AC86" s="38"/>
      <c r="AD86" s="38"/>
      <c r="AE86" s="38"/>
    </row>
    <row r="87" s="2" customFormat="1" ht="16.5" customHeight="1">
      <c r="A87" s="38"/>
      <c r="B87" s="39"/>
      <c r="C87" s="40"/>
      <c r="D87" s="40"/>
      <c r="E87" s="76" t="str">
        <f>E9</f>
        <v>SO 03 - Vedlejší rozpočtové náklady</v>
      </c>
      <c r="F87" s="40"/>
      <c r="G87" s="40"/>
      <c r="H87" s="40"/>
      <c r="I87" s="40"/>
      <c r="J87" s="40"/>
      <c r="K87" s="40"/>
      <c r="L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2" customHeight="1">
      <c r="A89" s="38"/>
      <c r="B89" s="39"/>
      <c r="C89" s="32" t="s">
        <v>20</v>
      </c>
      <c r="D89" s="40"/>
      <c r="E89" s="40"/>
      <c r="F89" s="27" t="str">
        <f>F12</f>
        <v xml:space="preserve"> </v>
      </c>
      <c r="G89" s="40"/>
      <c r="H89" s="40"/>
      <c r="I89" s="32" t="s">
        <v>22</v>
      </c>
      <c r="J89" s="79" t="str">
        <f>IF(J12="","",J12)</f>
        <v>17. 8. 2023</v>
      </c>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5.15" customHeight="1">
      <c r="A91" s="38"/>
      <c r="B91" s="39"/>
      <c r="C91" s="32" t="s">
        <v>24</v>
      </c>
      <c r="D91" s="40"/>
      <c r="E91" s="40"/>
      <c r="F91" s="27" t="str">
        <f>E15</f>
        <v>Povodí Moravy, s.p.</v>
      </c>
      <c r="G91" s="40"/>
      <c r="H91" s="40"/>
      <c r="I91" s="32" t="s">
        <v>30</v>
      </c>
      <c r="J91" s="36" t="str">
        <f>E21</f>
        <v>Ing. Jiří Šváb</v>
      </c>
      <c r="K91" s="40"/>
      <c r="L91" s="63"/>
      <c r="S91" s="38"/>
      <c r="T91" s="38"/>
      <c r="U91" s="38"/>
      <c r="V91" s="38"/>
      <c r="W91" s="38"/>
      <c r="X91" s="38"/>
      <c r="Y91" s="38"/>
      <c r="Z91" s="38"/>
      <c r="AA91" s="38"/>
      <c r="AB91" s="38"/>
      <c r="AC91" s="38"/>
      <c r="AD91" s="38"/>
      <c r="AE91" s="38"/>
    </row>
    <row r="92" s="2" customFormat="1" ht="15.15" customHeight="1">
      <c r="A92" s="38"/>
      <c r="B92" s="39"/>
      <c r="C92" s="32" t="s">
        <v>28</v>
      </c>
      <c r="D92" s="40"/>
      <c r="E92" s="40"/>
      <c r="F92" s="27" t="str">
        <f>IF(E18="","",E18)</f>
        <v>Vyplň údaj</v>
      </c>
      <c r="G92" s="40"/>
      <c r="H92" s="40"/>
      <c r="I92" s="32" t="s">
        <v>33</v>
      </c>
      <c r="J92" s="36" t="str">
        <f>E24</f>
        <v>VZD Invest, s.r.o.</v>
      </c>
      <c r="K92" s="40"/>
      <c r="L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s="2" customFormat="1" ht="29.28" customHeight="1">
      <c r="A94" s="38"/>
      <c r="B94" s="39"/>
      <c r="C94" s="184" t="s">
        <v>102</v>
      </c>
      <c r="D94" s="185"/>
      <c r="E94" s="185"/>
      <c r="F94" s="185"/>
      <c r="G94" s="185"/>
      <c r="H94" s="185"/>
      <c r="I94" s="185"/>
      <c r="J94" s="186" t="s">
        <v>103</v>
      </c>
      <c r="K94" s="185"/>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2.8" customHeight="1">
      <c r="A96" s="38"/>
      <c r="B96" s="39"/>
      <c r="C96" s="187" t="s">
        <v>104</v>
      </c>
      <c r="D96" s="40"/>
      <c r="E96" s="40"/>
      <c r="F96" s="40"/>
      <c r="G96" s="40"/>
      <c r="H96" s="40"/>
      <c r="I96" s="40"/>
      <c r="J96" s="110">
        <f>J118</f>
        <v>0</v>
      </c>
      <c r="K96" s="40"/>
      <c r="L96" s="63"/>
      <c r="S96" s="38"/>
      <c r="T96" s="38"/>
      <c r="U96" s="38"/>
      <c r="V96" s="38"/>
      <c r="W96" s="38"/>
      <c r="X96" s="38"/>
      <c r="Y96" s="38"/>
      <c r="Z96" s="38"/>
      <c r="AA96" s="38"/>
      <c r="AB96" s="38"/>
      <c r="AC96" s="38"/>
      <c r="AD96" s="38"/>
      <c r="AE96" s="38"/>
      <c r="AU96" s="17" t="s">
        <v>105</v>
      </c>
    </row>
    <row r="97" s="9" customFormat="1" ht="24.96" customHeight="1">
      <c r="A97" s="9"/>
      <c r="B97" s="188"/>
      <c r="C97" s="189"/>
      <c r="D97" s="190" t="s">
        <v>517</v>
      </c>
      <c r="E97" s="191"/>
      <c r="F97" s="191"/>
      <c r="G97" s="191"/>
      <c r="H97" s="191"/>
      <c r="I97" s="191"/>
      <c r="J97" s="192">
        <f>J119</f>
        <v>0</v>
      </c>
      <c r="K97" s="189"/>
      <c r="L97" s="193"/>
      <c r="S97" s="9"/>
      <c r="T97" s="9"/>
      <c r="U97" s="9"/>
      <c r="V97" s="9"/>
      <c r="W97" s="9"/>
      <c r="X97" s="9"/>
      <c r="Y97" s="9"/>
      <c r="Z97" s="9"/>
      <c r="AA97" s="9"/>
      <c r="AB97" s="9"/>
      <c r="AC97" s="9"/>
      <c r="AD97" s="9"/>
      <c r="AE97" s="9"/>
    </row>
    <row r="98" s="10" customFormat="1" ht="19.92" customHeight="1">
      <c r="A98" s="10"/>
      <c r="B98" s="194"/>
      <c r="C98" s="133"/>
      <c r="D98" s="195" t="s">
        <v>518</v>
      </c>
      <c r="E98" s="196"/>
      <c r="F98" s="196"/>
      <c r="G98" s="196"/>
      <c r="H98" s="196"/>
      <c r="I98" s="196"/>
      <c r="J98" s="197">
        <f>J154</f>
        <v>0</v>
      </c>
      <c r="K98" s="133"/>
      <c r="L98" s="198"/>
      <c r="S98" s="10"/>
      <c r="T98" s="10"/>
      <c r="U98" s="10"/>
      <c r="V98" s="10"/>
      <c r="W98" s="10"/>
      <c r="X98" s="10"/>
      <c r="Y98" s="10"/>
      <c r="Z98" s="10"/>
      <c r="AA98" s="10"/>
      <c r="AB98" s="10"/>
      <c r="AC98" s="10"/>
      <c r="AD98" s="10"/>
      <c r="AE98" s="10"/>
    </row>
    <row r="99" s="2" customFormat="1" ht="21.84" customHeight="1">
      <c r="A99" s="38"/>
      <c r="B99" s="39"/>
      <c r="C99" s="40"/>
      <c r="D99" s="40"/>
      <c r="E99" s="40"/>
      <c r="F99" s="40"/>
      <c r="G99" s="40"/>
      <c r="H99" s="40"/>
      <c r="I99" s="40"/>
      <c r="J99" s="40"/>
      <c r="K99" s="40"/>
      <c r="L99" s="63"/>
      <c r="S99" s="38"/>
      <c r="T99" s="38"/>
      <c r="U99" s="38"/>
      <c r="V99" s="38"/>
      <c r="W99" s="38"/>
      <c r="X99" s="38"/>
      <c r="Y99" s="38"/>
      <c r="Z99" s="38"/>
      <c r="AA99" s="38"/>
      <c r="AB99" s="38"/>
      <c r="AC99" s="38"/>
      <c r="AD99" s="38"/>
      <c r="AE99" s="38"/>
    </row>
    <row r="100" s="2" customFormat="1" ht="6.96" customHeight="1">
      <c r="A100" s="38"/>
      <c r="B100" s="66"/>
      <c r="C100" s="67"/>
      <c r="D100" s="67"/>
      <c r="E100" s="67"/>
      <c r="F100" s="67"/>
      <c r="G100" s="67"/>
      <c r="H100" s="67"/>
      <c r="I100" s="67"/>
      <c r="J100" s="67"/>
      <c r="K100" s="67"/>
      <c r="L100" s="63"/>
      <c r="S100" s="38"/>
      <c r="T100" s="38"/>
      <c r="U100" s="38"/>
      <c r="V100" s="38"/>
      <c r="W100" s="38"/>
      <c r="X100" s="38"/>
      <c r="Y100" s="38"/>
      <c r="Z100" s="38"/>
      <c r="AA100" s="38"/>
      <c r="AB100" s="38"/>
      <c r="AC100" s="38"/>
      <c r="AD100" s="38"/>
      <c r="AE100" s="38"/>
    </row>
    <row r="104" s="2" customFormat="1" ht="6.96" customHeight="1">
      <c r="A104" s="38"/>
      <c r="B104" s="68"/>
      <c r="C104" s="69"/>
      <c r="D104" s="69"/>
      <c r="E104" s="69"/>
      <c r="F104" s="69"/>
      <c r="G104" s="69"/>
      <c r="H104" s="69"/>
      <c r="I104" s="69"/>
      <c r="J104" s="69"/>
      <c r="K104" s="69"/>
      <c r="L104" s="63"/>
      <c r="S104" s="38"/>
      <c r="T104" s="38"/>
      <c r="U104" s="38"/>
      <c r="V104" s="38"/>
      <c r="W104" s="38"/>
      <c r="X104" s="38"/>
      <c r="Y104" s="38"/>
      <c r="Z104" s="38"/>
      <c r="AA104" s="38"/>
      <c r="AB104" s="38"/>
      <c r="AC104" s="38"/>
      <c r="AD104" s="38"/>
      <c r="AE104" s="38"/>
    </row>
    <row r="105" s="2" customFormat="1" ht="24.96" customHeight="1">
      <c r="A105" s="38"/>
      <c r="B105" s="39"/>
      <c r="C105" s="23" t="s">
        <v>114</v>
      </c>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12" customHeight="1">
      <c r="A107" s="38"/>
      <c r="B107" s="39"/>
      <c r="C107" s="32" t="s">
        <v>16</v>
      </c>
      <c r="D107" s="40"/>
      <c r="E107" s="40"/>
      <c r="F107" s="40"/>
      <c r="G107" s="40"/>
      <c r="H107" s="40"/>
      <c r="I107" s="40"/>
      <c r="J107" s="40"/>
      <c r="K107" s="40"/>
      <c r="L107" s="63"/>
      <c r="S107" s="38"/>
      <c r="T107" s="38"/>
      <c r="U107" s="38"/>
      <c r="V107" s="38"/>
      <c r="W107" s="38"/>
      <c r="X107" s="38"/>
      <c r="Y107" s="38"/>
      <c r="Z107" s="38"/>
      <c r="AA107" s="38"/>
      <c r="AB107" s="38"/>
      <c r="AC107" s="38"/>
      <c r="AD107" s="38"/>
      <c r="AE107" s="38"/>
    </row>
    <row r="108" s="2" customFormat="1" ht="26.25" customHeight="1">
      <c r="A108" s="38"/>
      <c r="B108" s="39"/>
      <c r="C108" s="40"/>
      <c r="D108" s="40"/>
      <c r="E108" s="183" t="str">
        <f>E7</f>
        <v>Svitava, ř.km 54,815 - 55,545, Svitávka, revitalizace toku - projektová dokumentace (I/2024)</v>
      </c>
      <c r="F108" s="32"/>
      <c r="G108" s="32"/>
      <c r="H108" s="32"/>
      <c r="I108" s="40"/>
      <c r="J108" s="40"/>
      <c r="K108" s="40"/>
      <c r="L108" s="63"/>
      <c r="S108" s="38"/>
      <c r="T108" s="38"/>
      <c r="U108" s="38"/>
      <c r="V108" s="38"/>
      <c r="W108" s="38"/>
      <c r="X108" s="38"/>
      <c r="Y108" s="38"/>
      <c r="Z108" s="38"/>
      <c r="AA108" s="38"/>
      <c r="AB108" s="38"/>
      <c r="AC108" s="38"/>
      <c r="AD108" s="38"/>
      <c r="AE108" s="38"/>
    </row>
    <row r="109" s="2" customFormat="1" ht="12" customHeight="1">
      <c r="A109" s="38"/>
      <c r="B109" s="39"/>
      <c r="C109" s="32" t="s">
        <v>99</v>
      </c>
      <c r="D109" s="40"/>
      <c r="E109" s="40"/>
      <c r="F109" s="40"/>
      <c r="G109" s="40"/>
      <c r="H109" s="40"/>
      <c r="I109" s="40"/>
      <c r="J109" s="40"/>
      <c r="K109" s="40"/>
      <c r="L109" s="63"/>
      <c r="S109" s="38"/>
      <c r="T109" s="38"/>
      <c r="U109" s="38"/>
      <c r="V109" s="38"/>
      <c r="W109" s="38"/>
      <c r="X109" s="38"/>
      <c r="Y109" s="38"/>
      <c r="Z109" s="38"/>
      <c r="AA109" s="38"/>
      <c r="AB109" s="38"/>
      <c r="AC109" s="38"/>
      <c r="AD109" s="38"/>
      <c r="AE109" s="38"/>
    </row>
    <row r="110" s="2" customFormat="1" ht="16.5" customHeight="1">
      <c r="A110" s="38"/>
      <c r="B110" s="39"/>
      <c r="C110" s="40"/>
      <c r="D110" s="40"/>
      <c r="E110" s="76" t="str">
        <f>E9</f>
        <v>SO 03 - Vedlejší rozpočtové náklady</v>
      </c>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20</v>
      </c>
      <c r="D112" s="40"/>
      <c r="E112" s="40"/>
      <c r="F112" s="27" t="str">
        <f>F12</f>
        <v xml:space="preserve"> </v>
      </c>
      <c r="G112" s="40"/>
      <c r="H112" s="40"/>
      <c r="I112" s="32" t="s">
        <v>22</v>
      </c>
      <c r="J112" s="79" t="str">
        <f>IF(J12="","",J12)</f>
        <v>17. 8. 2023</v>
      </c>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5.15" customHeight="1">
      <c r="A114" s="38"/>
      <c r="B114" s="39"/>
      <c r="C114" s="32" t="s">
        <v>24</v>
      </c>
      <c r="D114" s="40"/>
      <c r="E114" s="40"/>
      <c r="F114" s="27" t="str">
        <f>E15</f>
        <v>Povodí Moravy, s.p.</v>
      </c>
      <c r="G114" s="40"/>
      <c r="H114" s="40"/>
      <c r="I114" s="32" t="s">
        <v>30</v>
      </c>
      <c r="J114" s="36" t="str">
        <f>E21</f>
        <v>Ing. Jiří Šváb</v>
      </c>
      <c r="K114" s="40"/>
      <c r="L114" s="63"/>
      <c r="S114" s="38"/>
      <c r="T114" s="38"/>
      <c r="U114" s="38"/>
      <c r="V114" s="38"/>
      <c r="W114" s="38"/>
      <c r="X114" s="38"/>
      <c r="Y114" s="38"/>
      <c r="Z114" s="38"/>
      <c r="AA114" s="38"/>
      <c r="AB114" s="38"/>
      <c r="AC114" s="38"/>
      <c r="AD114" s="38"/>
      <c r="AE114" s="38"/>
    </row>
    <row r="115" s="2" customFormat="1" ht="15.15" customHeight="1">
      <c r="A115" s="38"/>
      <c r="B115" s="39"/>
      <c r="C115" s="32" t="s">
        <v>28</v>
      </c>
      <c r="D115" s="40"/>
      <c r="E115" s="40"/>
      <c r="F115" s="27" t="str">
        <f>IF(E18="","",E18)</f>
        <v>Vyplň údaj</v>
      </c>
      <c r="G115" s="40"/>
      <c r="H115" s="40"/>
      <c r="I115" s="32" t="s">
        <v>33</v>
      </c>
      <c r="J115" s="36" t="str">
        <f>E24</f>
        <v>VZD Invest, s.r.o.</v>
      </c>
      <c r="K115" s="40"/>
      <c r="L115" s="63"/>
      <c r="S115" s="38"/>
      <c r="T115" s="38"/>
      <c r="U115" s="38"/>
      <c r="V115" s="38"/>
      <c r="W115" s="38"/>
      <c r="X115" s="38"/>
      <c r="Y115" s="38"/>
      <c r="Z115" s="38"/>
      <c r="AA115" s="38"/>
      <c r="AB115" s="38"/>
      <c r="AC115" s="38"/>
      <c r="AD115" s="38"/>
      <c r="AE115" s="38"/>
    </row>
    <row r="116" s="2" customFormat="1" ht="10.32" customHeight="1">
      <c r="A116" s="38"/>
      <c r="B116" s="39"/>
      <c r="C116" s="40"/>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11" customFormat="1" ht="29.28" customHeight="1">
      <c r="A117" s="199"/>
      <c r="B117" s="200"/>
      <c r="C117" s="201" t="s">
        <v>115</v>
      </c>
      <c r="D117" s="202" t="s">
        <v>61</v>
      </c>
      <c r="E117" s="202" t="s">
        <v>57</v>
      </c>
      <c r="F117" s="202" t="s">
        <v>58</v>
      </c>
      <c r="G117" s="202" t="s">
        <v>116</v>
      </c>
      <c r="H117" s="202" t="s">
        <v>117</v>
      </c>
      <c r="I117" s="202" t="s">
        <v>118</v>
      </c>
      <c r="J117" s="202" t="s">
        <v>103</v>
      </c>
      <c r="K117" s="203" t="s">
        <v>119</v>
      </c>
      <c r="L117" s="204"/>
      <c r="M117" s="100" t="s">
        <v>1</v>
      </c>
      <c r="N117" s="101" t="s">
        <v>40</v>
      </c>
      <c r="O117" s="101" t="s">
        <v>120</v>
      </c>
      <c r="P117" s="101" t="s">
        <v>121</v>
      </c>
      <c r="Q117" s="101" t="s">
        <v>122</v>
      </c>
      <c r="R117" s="101" t="s">
        <v>123</v>
      </c>
      <c r="S117" s="101" t="s">
        <v>124</v>
      </c>
      <c r="T117" s="102" t="s">
        <v>125</v>
      </c>
      <c r="U117" s="199"/>
      <c r="V117" s="199"/>
      <c r="W117" s="199"/>
      <c r="X117" s="199"/>
      <c r="Y117" s="199"/>
      <c r="Z117" s="199"/>
      <c r="AA117" s="199"/>
      <c r="AB117" s="199"/>
      <c r="AC117" s="199"/>
      <c r="AD117" s="199"/>
      <c r="AE117" s="199"/>
    </row>
    <row r="118" s="2" customFormat="1" ht="22.8" customHeight="1">
      <c r="A118" s="38"/>
      <c r="B118" s="39"/>
      <c r="C118" s="107" t="s">
        <v>126</v>
      </c>
      <c r="D118" s="40"/>
      <c r="E118" s="40"/>
      <c r="F118" s="40"/>
      <c r="G118" s="40"/>
      <c r="H118" s="40"/>
      <c r="I118" s="40"/>
      <c r="J118" s="205">
        <f>BK118</f>
        <v>0</v>
      </c>
      <c r="K118" s="40"/>
      <c r="L118" s="44"/>
      <c r="M118" s="103"/>
      <c r="N118" s="206"/>
      <c r="O118" s="104"/>
      <c r="P118" s="207">
        <f>P119</f>
        <v>0</v>
      </c>
      <c r="Q118" s="104"/>
      <c r="R118" s="207">
        <f>R119</f>
        <v>0.013262232000000001</v>
      </c>
      <c r="S118" s="104"/>
      <c r="T118" s="208">
        <f>T119</f>
        <v>0.20899999999999996</v>
      </c>
      <c r="U118" s="38"/>
      <c r="V118" s="38"/>
      <c r="W118" s="38"/>
      <c r="X118" s="38"/>
      <c r="Y118" s="38"/>
      <c r="Z118" s="38"/>
      <c r="AA118" s="38"/>
      <c r="AB118" s="38"/>
      <c r="AC118" s="38"/>
      <c r="AD118" s="38"/>
      <c r="AE118" s="38"/>
      <c r="AT118" s="17" t="s">
        <v>75</v>
      </c>
      <c r="AU118" s="17" t="s">
        <v>105</v>
      </c>
      <c r="BK118" s="209">
        <f>BK119</f>
        <v>0</v>
      </c>
    </row>
    <row r="119" s="12" customFormat="1" ht="25.92" customHeight="1">
      <c r="A119" s="12"/>
      <c r="B119" s="210"/>
      <c r="C119" s="211"/>
      <c r="D119" s="212" t="s">
        <v>75</v>
      </c>
      <c r="E119" s="213" t="s">
        <v>519</v>
      </c>
      <c r="F119" s="213" t="s">
        <v>96</v>
      </c>
      <c r="G119" s="211"/>
      <c r="H119" s="211"/>
      <c r="I119" s="214"/>
      <c r="J119" s="215">
        <f>BK119</f>
        <v>0</v>
      </c>
      <c r="K119" s="211"/>
      <c r="L119" s="216"/>
      <c r="M119" s="217"/>
      <c r="N119" s="218"/>
      <c r="O119" s="218"/>
      <c r="P119" s="219">
        <f>P120+SUM(P121:P154)</f>
        <v>0</v>
      </c>
      <c r="Q119" s="218"/>
      <c r="R119" s="219">
        <f>R120+SUM(R121:R154)</f>
        <v>0.013262232000000001</v>
      </c>
      <c r="S119" s="218"/>
      <c r="T119" s="220">
        <f>T120+SUM(T121:T154)</f>
        <v>0.20899999999999996</v>
      </c>
      <c r="U119" s="12"/>
      <c r="V119" s="12"/>
      <c r="W119" s="12"/>
      <c r="X119" s="12"/>
      <c r="Y119" s="12"/>
      <c r="Z119" s="12"/>
      <c r="AA119" s="12"/>
      <c r="AB119" s="12"/>
      <c r="AC119" s="12"/>
      <c r="AD119" s="12"/>
      <c r="AE119" s="12"/>
      <c r="AR119" s="221" t="s">
        <v>163</v>
      </c>
      <c r="AT119" s="222" t="s">
        <v>75</v>
      </c>
      <c r="AU119" s="222" t="s">
        <v>76</v>
      </c>
      <c r="AY119" s="221" t="s">
        <v>129</v>
      </c>
      <c r="BK119" s="223">
        <f>BK120+SUM(BK121:BK154)</f>
        <v>0</v>
      </c>
    </row>
    <row r="120" s="2" customFormat="1" ht="76.35" customHeight="1">
      <c r="A120" s="38"/>
      <c r="B120" s="39"/>
      <c r="C120" s="226" t="s">
        <v>84</v>
      </c>
      <c r="D120" s="226" t="s">
        <v>131</v>
      </c>
      <c r="E120" s="227" t="s">
        <v>520</v>
      </c>
      <c r="F120" s="228" t="s">
        <v>521</v>
      </c>
      <c r="G120" s="229" t="s">
        <v>522</v>
      </c>
      <c r="H120" s="230">
        <v>1</v>
      </c>
      <c r="I120" s="231"/>
      <c r="J120" s="232">
        <f>ROUND(I120*H120,2)</f>
        <v>0</v>
      </c>
      <c r="K120" s="228" t="s">
        <v>1</v>
      </c>
      <c r="L120" s="44"/>
      <c r="M120" s="233" t="s">
        <v>1</v>
      </c>
      <c r="N120" s="234" t="s">
        <v>41</v>
      </c>
      <c r="O120" s="91"/>
      <c r="P120" s="235">
        <f>O120*H120</f>
        <v>0</v>
      </c>
      <c r="Q120" s="235">
        <v>0.0010200000000000001</v>
      </c>
      <c r="R120" s="235">
        <f>Q120*H120</f>
        <v>0.0010200000000000001</v>
      </c>
      <c r="S120" s="235">
        <v>0.019</v>
      </c>
      <c r="T120" s="236">
        <f>S120*H120</f>
        <v>0.019</v>
      </c>
      <c r="U120" s="38"/>
      <c r="V120" s="38"/>
      <c r="W120" s="38"/>
      <c r="X120" s="38"/>
      <c r="Y120" s="38"/>
      <c r="Z120" s="38"/>
      <c r="AA120" s="38"/>
      <c r="AB120" s="38"/>
      <c r="AC120" s="38"/>
      <c r="AD120" s="38"/>
      <c r="AE120" s="38"/>
      <c r="AR120" s="237" t="s">
        <v>136</v>
      </c>
      <c r="AT120" s="237" t="s">
        <v>131</v>
      </c>
      <c r="AU120" s="237" t="s">
        <v>84</v>
      </c>
      <c r="AY120" s="17" t="s">
        <v>129</v>
      </c>
      <c r="BE120" s="238">
        <f>IF(N120="základní",J120,0)</f>
        <v>0</v>
      </c>
      <c r="BF120" s="238">
        <f>IF(N120="snížená",J120,0)</f>
        <v>0</v>
      </c>
      <c r="BG120" s="238">
        <f>IF(N120="zákl. přenesená",J120,0)</f>
        <v>0</v>
      </c>
      <c r="BH120" s="238">
        <f>IF(N120="sníž. přenesená",J120,0)</f>
        <v>0</v>
      </c>
      <c r="BI120" s="238">
        <f>IF(N120="nulová",J120,0)</f>
        <v>0</v>
      </c>
      <c r="BJ120" s="17" t="s">
        <v>84</v>
      </c>
      <c r="BK120" s="238">
        <f>ROUND(I120*H120,2)</f>
        <v>0</v>
      </c>
      <c r="BL120" s="17" t="s">
        <v>136</v>
      </c>
      <c r="BM120" s="237" t="s">
        <v>523</v>
      </c>
    </row>
    <row r="121" s="2" customFormat="1">
      <c r="A121" s="38"/>
      <c r="B121" s="39"/>
      <c r="C121" s="40"/>
      <c r="D121" s="239" t="s">
        <v>138</v>
      </c>
      <c r="E121" s="40"/>
      <c r="F121" s="240" t="s">
        <v>524</v>
      </c>
      <c r="G121" s="40"/>
      <c r="H121" s="40"/>
      <c r="I121" s="241"/>
      <c r="J121" s="40"/>
      <c r="K121" s="40"/>
      <c r="L121" s="44"/>
      <c r="M121" s="242"/>
      <c r="N121" s="243"/>
      <c r="O121" s="91"/>
      <c r="P121" s="91"/>
      <c r="Q121" s="91"/>
      <c r="R121" s="91"/>
      <c r="S121" s="91"/>
      <c r="T121" s="92"/>
      <c r="U121" s="38"/>
      <c r="V121" s="38"/>
      <c r="W121" s="38"/>
      <c r="X121" s="38"/>
      <c r="Y121" s="38"/>
      <c r="Z121" s="38"/>
      <c r="AA121" s="38"/>
      <c r="AB121" s="38"/>
      <c r="AC121" s="38"/>
      <c r="AD121" s="38"/>
      <c r="AE121" s="38"/>
      <c r="AT121" s="17" t="s">
        <v>138</v>
      </c>
      <c r="AU121" s="17" t="s">
        <v>84</v>
      </c>
    </row>
    <row r="122" s="2" customFormat="1" ht="21.75" customHeight="1">
      <c r="A122" s="38"/>
      <c r="B122" s="39"/>
      <c r="C122" s="226" t="s">
        <v>86</v>
      </c>
      <c r="D122" s="226" t="s">
        <v>131</v>
      </c>
      <c r="E122" s="227" t="s">
        <v>525</v>
      </c>
      <c r="F122" s="228" t="s">
        <v>526</v>
      </c>
      <c r="G122" s="229" t="s">
        <v>273</v>
      </c>
      <c r="H122" s="230">
        <v>1</v>
      </c>
      <c r="I122" s="231"/>
      <c r="J122" s="232">
        <f>ROUND(I122*H122,2)</f>
        <v>0</v>
      </c>
      <c r="K122" s="228" t="s">
        <v>1</v>
      </c>
      <c r="L122" s="44"/>
      <c r="M122" s="233" t="s">
        <v>1</v>
      </c>
      <c r="N122" s="234" t="s">
        <v>41</v>
      </c>
      <c r="O122" s="91"/>
      <c r="P122" s="235">
        <f>O122*H122</f>
        <v>0</v>
      </c>
      <c r="Q122" s="235">
        <v>0</v>
      </c>
      <c r="R122" s="235">
        <f>Q122*H122</f>
        <v>0</v>
      </c>
      <c r="S122" s="235">
        <v>0</v>
      </c>
      <c r="T122" s="236">
        <f>S122*H122</f>
        <v>0</v>
      </c>
      <c r="U122" s="38"/>
      <c r="V122" s="38"/>
      <c r="W122" s="38"/>
      <c r="X122" s="38"/>
      <c r="Y122" s="38"/>
      <c r="Z122" s="38"/>
      <c r="AA122" s="38"/>
      <c r="AB122" s="38"/>
      <c r="AC122" s="38"/>
      <c r="AD122" s="38"/>
      <c r="AE122" s="38"/>
      <c r="AR122" s="237" t="s">
        <v>136</v>
      </c>
      <c r="AT122" s="237" t="s">
        <v>131</v>
      </c>
      <c r="AU122" s="237" t="s">
        <v>84</v>
      </c>
      <c r="AY122" s="17" t="s">
        <v>129</v>
      </c>
      <c r="BE122" s="238">
        <f>IF(N122="základní",J122,0)</f>
        <v>0</v>
      </c>
      <c r="BF122" s="238">
        <f>IF(N122="snížená",J122,0)</f>
        <v>0</v>
      </c>
      <c r="BG122" s="238">
        <f>IF(N122="zákl. přenesená",J122,0)</f>
        <v>0</v>
      </c>
      <c r="BH122" s="238">
        <f>IF(N122="sníž. přenesená",J122,0)</f>
        <v>0</v>
      </c>
      <c r="BI122" s="238">
        <f>IF(N122="nulová",J122,0)</f>
        <v>0</v>
      </c>
      <c r="BJ122" s="17" t="s">
        <v>84</v>
      </c>
      <c r="BK122" s="238">
        <f>ROUND(I122*H122,2)</f>
        <v>0</v>
      </c>
      <c r="BL122" s="17" t="s">
        <v>136</v>
      </c>
      <c r="BM122" s="237" t="s">
        <v>527</v>
      </c>
    </row>
    <row r="123" s="2" customFormat="1">
      <c r="A123" s="38"/>
      <c r="B123" s="39"/>
      <c r="C123" s="40"/>
      <c r="D123" s="239" t="s">
        <v>138</v>
      </c>
      <c r="E123" s="40"/>
      <c r="F123" s="240" t="s">
        <v>528</v>
      </c>
      <c r="G123" s="40"/>
      <c r="H123" s="40"/>
      <c r="I123" s="241"/>
      <c r="J123" s="40"/>
      <c r="K123" s="40"/>
      <c r="L123" s="44"/>
      <c r="M123" s="242"/>
      <c r="N123" s="243"/>
      <c r="O123" s="91"/>
      <c r="P123" s="91"/>
      <c r="Q123" s="91"/>
      <c r="R123" s="91"/>
      <c r="S123" s="91"/>
      <c r="T123" s="92"/>
      <c r="U123" s="38"/>
      <c r="V123" s="38"/>
      <c r="W123" s="38"/>
      <c r="X123" s="38"/>
      <c r="Y123" s="38"/>
      <c r="Z123" s="38"/>
      <c r="AA123" s="38"/>
      <c r="AB123" s="38"/>
      <c r="AC123" s="38"/>
      <c r="AD123" s="38"/>
      <c r="AE123" s="38"/>
      <c r="AT123" s="17" t="s">
        <v>138</v>
      </c>
      <c r="AU123" s="17" t="s">
        <v>84</v>
      </c>
    </row>
    <row r="124" s="2" customFormat="1" ht="16.5" customHeight="1">
      <c r="A124" s="38"/>
      <c r="B124" s="39"/>
      <c r="C124" s="226" t="s">
        <v>149</v>
      </c>
      <c r="D124" s="226" t="s">
        <v>131</v>
      </c>
      <c r="E124" s="227" t="s">
        <v>529</v>
      </c>
      <c r="F124" s="228" t="s">
        <v>530</v>
      </c>
      <c r="G124" s="229" t="s">
        <v>522</v>
      </c>
      <c r="H124" s="230">
        <v>1</v>
      </c>
      <c r="I124" s="231"/>
      <c r="J124" s="232">
        <f>ROUND(I124*H124,2)</f>
        <v>0</v>
      </c>
      <c r="K124" s="228" t="s">
        <v>1</v>
      </c>
      <c r="L124" s="44"/>
      <c r="M124" s="233" t="s">
        <v>1</v>
      </c>
      <c r="N124" s="234" t="s">
        <v>41</v>
      </c>
      <c r="O124" s="91"/>
      <c r="P124" s="235">
        <f>O124*H124</f>
        <v>0</v>
      </c>
      <c r="Q124" s="235">
        <v>0.0010200000000000001</v>
      </c>
      <c r="R124" s="235">
        <f>Q124*H124</f>
        <v>0.0010200000000000001</v>
      </c>
      <c r="S124" s="235">
        <v>0.019</v>
      </c>
      <c r="T124" s="236">
        <f>S124*H124</f>
        <v>0.019</v>
      </c>
      <c r="U124" s="38"/>
      <c r="V124" s="38"/>
      <c r="W124" s="38"/>
      <c r="X124" s="38"/>
      <c r="Y124" s="38"/>
      <c r="Z124" s="38"/>
      <c r="AA124" s="38"/>
      <c r="AB124" s="38"/>
      <c r="AC124" s="38"/>
      <c r="AD124" s="38"/>
      <c r="AE124" s="38"/>
      <c r="AR124" s="237" t="s">
        <v>136</v>
      </c>
      <c r="AT124" s="237" t="s">
        <v>131</v>
      </c>
      <c r="AU124" s="237" t="s">
        <v>84</v>
      </c>
      <c r="AY124" s="17" t="s">
        <v>129</v>
      </c>
      <c r="BE124" s="238">
        <f>IF(N124="základní",J124,0)</f>
        <v>0</v>
      </c>
      <c r="BF124" s="238">
        <f>IF(N124="snížená",J124,0)</f>
        <v>0</v>
      </c>
      <c r="BG124" s="238">
        <f>IF(N124="zákl. přenesená",J124,0)</f>
        <v>0</v>
      </c>
      <c r="BH124" s="238">
        <f>IF(N124="sníž. přenesená",J124,0)</f>
        <v>0</v>
      </c>
      <c r="BI124" s="238">
        <f>IF(N124="nulová",J124,0)</f>
        <v>0</v>
      </c>
      <c r="BJ124" s="17" t="s">
        <v>84</v>
      </c>
      <c r="BK124" s="238">
        <f>ROUND(I124*H124,2)</f>
        <v>0</v>
      </c>
      <c r="BL124" s="17" t="s">
        <v>136</v>
      </c>
      <c r="BM124" s="237" t="s">
        <v>531</v>
      </c>
    </row>
    <row r="125" s="2" customFormat="1">
      <c r="A125" s="38"/>
      <c r="B125" s="39"/>
      <c r="C125" s="40"/>
      <c r="D125" s="239" t="s">
        <v>138</v>
      </c>
      <c r="E125" s="40"/>
      <c r="F125" s="240" t="s">
        <v>532</v>
      </c>
      <c r="G125" s="40"/>
      <c r="H125" s="40"/>
      <c r="I125" s="241"/>
      <c r="J125" s="40"/>
      <c r="K125" s="40"/>
      <c r="L125" s="44"/>
      <c r="M125" s="242"/>
      <c r="N125" s="243"/>
      <c r="O125" s="91"/>
      <c r="P125" s="91"/>
      <c r="Q125" s="91"/>
      <c r="R125" s="91"/>
      <c r="S125" s="91"/>
      <c r="T125" s="92"/>
      <c r="U125" s="38"/>
      <c r="V125" s="38"/>
      <c r="W125" s="38"/>
      <c r="X125" s="38"/>
      <c r="Y125" s="38"/>
      <c r="Z125" s="38"/>
      <c r="AA125" s="38"/>
      <c r="AB125" s="38"/>
      <c r="AC125" s="38"/>
      <c r="AD125" s="38"/>
      <c r="AE125" s="38"/>
      <c r="AT125" s="17" t="s">
        <v>138</v>
      </c>
      <c r="AU125" s="17" t="s">
        <v>84</v>
      </c>
    </row>
    <row r="126" s="2" customFormat="1" ht="16.5" customHeight="1">
      <c r="A126" s="38"/>
      <c r="B126" s="39"/>
      <c r="C126" s="226" t="s">
        <v>136</v>
      </c>
      <c r="D126" s="226" t="s">
        <v>131</v>
      </c>
      <c r="E126" s="227" t="s">
        <v>533</v>
      </c>
      <c r="F126" s="228" t="s">
        <v>534</v>
      </c>
      <c r="G126" s="229" t="s">
        <v>522</v>
      </c>
      <c r="H126" s="230">
        <v>1</v>
      </c>
      <c r="I126" s="231"/>
      <c r="J126" s="232">
        <f>ROUND(I126*H126,2)</f>
        <v>0</v>
      </c>
      <c r="K126" s="228" t="s">
        <v>1</v>
      </c>
      <c r="L126" s="44"/>
      <c r="M126" s="233" t="s">
        <v>1</v>
      </c>
      <c r="N126" s="234" t="s">
        <v>41</v>
      </c>
      <c r="O126" s="91"/>
      <c r="P126" s="235">
        <f>O126*H126</f>
        <v>0</v>
      </c>
      <c r="Q126" s="235">
        <v>0.0010200000000000001</v>
      </c>
      <c r="R126" s="235">
        <f>Q126*H126</f>
        <v>0.0010200000000000001</v>
      </c>
      <c r="S126" s="235">
        <v>0.019</v>
      </c>
      <c r="T126" s="236">
        <f>S126*H126</f>
        <v>0.019</v>
      </c>
      <c r="U126" s="38"/>
      <c r="V126" s="38"/>
      <c r="W126" s="38"/>
      <c r="X126" s="38"/>
      <c r="Y126" s="38"/>
      <c r="Z126" s="38"/>
      <c r="AA126" s="38"/>
      <c r="AB126" s="38"/>
      <c r="AC126" s="38"/>
      <c r="AD126" s="38"/>
      <c r="AE126" s="38"/>
      <c r="AR126" s="237" t="s">
        <v>136</v>
      </c>
      <c r="AT126" s="237" t="s">
        <v>131</v>
      </c>
      <c r="AU126" s="237" t="s">
        <v>84</v>
      </c>
      <c r="AY126" s="17" t="s">
        <v>129</v>
      </c>
      <c r="BE126" s="238">
        <f>IF(N126="základní",J126,0)</f>
        <v>0</v>
      </c>
      <c r="BF126" s="238">
        <f>IF(N126="snížená",J126,0)</f>
        <v>0</v>
      </c>
      <c r="BG126" s="238">
        <f>IF(N126="zákl. přenesená",J126,0)</f>
        <v>0</v>
      </c>
      <c r="BH126" s="238">
        <f>IF(N126="sníž. přenesená",J126,0)</f>
        <v>0</v>
      </c>
      <c r="BI126" s="238">
        <f>IF(N126="nulová",J126,0)</f>
        <v>0</v>
      </c>
      <c r="BJ126" s="17" t="s">
        <v>84</v>
      </c>
      <c r="BK126" s="238">
        <f>ROUND(I126*H126,2)</f>
        <v>0</v>
      </c>
      <c r="BL126" s="17" t="s">
        <v>136</v>
      </c>
      <c r="BM126" s="237" t="s">
        <v>535</v>
      </c>
    </row>
    <row r="127" s="2" customFormat="1">
      <c r="A127" s="38"/>
      <c r="B127" s="39"/>
      <c r="C127" s="40"/>
      <c r="D127" s="239" t="s">
        <v>138</v>
      </c>
      <c r="E127" s="40"/>
      <c r="F127" s="240" t="s">
        <v>536</v>
      </c>
      <c r="G127" s="40"/>
      <c r="H127" s="40"/>
      <c r="I127" s="241"/>
      <c r="J127" s="40"/>
      <c r="K127" s="40"/>
      <c r="L127" s="44"/>
      <c r="M127" s="242"/>
      <c r="N127" s="243"/>
      <c r="O127" s="91"/>
      <c r="P127" s="91"/>
      <c r="Q127" s="91"/>
      <c r="R127" s="91"/>
      <c r="S127" s="91"/>
      <c r="T127" s="92"/>
      <c r="U127" s="38"/>
      <c r="V127" s="38"/>
      <c r="W127" s="38"/>
      <c r="X127" s="38"/>
      <c r="Y127" s="38"/>
      <c r="Z127" s="38"/>
      <c r="AA127" s="38"/>
      <c r="AB127" s="38"/>
      <c r="AC127" s="38"/>
      <c r="AD127" s="38"/>
      <c r="AE127" s="38"/>
      <c r="AT127" s="17" t="s">
        <v>138</v>
      </c>
      <c r="AU127" s="17" t="s">
        <v>84</v>
      </c>
    </row>
    <row r="128" s="2" customFormat="1" ht="24.15" customHeight="1">
      <c r="A128" s="38"/>
      <c r="B128" s="39"/>
      <c r="C128" s="226" t="s">
        <v>163</v>
      </c>
      <c r="D128" s="226" t="s">
        <v>131</v>
      </c>
      <c r="E128" s="227" t="s">
        <v>537</v>
      </c>
      <c r="F128" s="228" t="s">
        <v>538</v>
      </c>
      <c r="G128" s="229" t="s">
        <v>522</v>
      </c>
      <c r="H128" s="230">
        <v>1</v>
      </c>
      <c r="I128" s="231"/>
      <c r="J128" s="232">
        <f>ROUND(I128*H128,2)</f>
        <v>0</v>
      </c>
      <c r="K128" s="228" t="s">
        <v>1</v>
      </c>
      <c r="L128" s="44"/>
      <c r="M128" s="233" t="s">
        <v>1</v>
      </c>
      <c r="N128" s="234" t="s">
        <v>41</v>
      </c>
      <c r="O128" s="91"/>
      <c r="P128" s="235">
        <f>O128*H128</f>
        <v>0</v>
      </c>
      <c r="Q128" s="235">
        <v>0.0010200000000000001</v>
      </c>
      <c r="R128" s="235">
        <f>Q128*H128</f>
        <v>0.0010200000000000001</v>
      </c>
      <c r="S128" s="235">
        <v>0.019</v>
      </c>
      <c r="T128" s="236">
        <f>S128*H128</f>
        <v>0.019</v>
      </c>
      <c r="U128" s="38"/>
      <c r="V128" s="38"/>
      <c r="W128" s="38"/>
      <c r="X128" s="38"/>
      <c r="Y128" s="38"/>
      <c r="Z128" s="38"/>
      <c r="AA128" s="38"/>
      <c r="AB128" s="38"/>
      <c r="AC128" s="38"/>
      <c r="AD128" s="38"/>
      <c r="AE128" s="38"/>
      <c r="AR128" s="237" t="s">
        <v>136</v>
      </c>
      <c r="AT128" s="237" t="s">
        <v>131</v>
      </c>
      <c r="AU128" s="237" t="s">
        <v>84</v>
      </c>
      <c r="AY128" s="17" t="s">
        <v>129</v>
      </c>
      <c r="BE128" s="238">
        <f>IF(N128="základní",J128,0)</f>
        <v>0</v>
      </c>
      <c r="BF128" s="238">
        <f>IF(N128="snížená",J128,0)</f>
        <v>0</v>
      </c>
      <c r="BG128" s="238">
        <f>IF(N128="zákl. přenesená",J128,0)</f>
        <v>0</v>
      </c>
      <c r="BH128" s="238">
        <f>IF(N128="sníž. přenesená",J128,0)</f>
        <v>0</v>
      </c>
      <c r="BI128" s="238">
        <f>IF(N128="nulová",J128,0)</f>
        <v>0</v>
      </c>
      <c r="BJ128" s="17" t="s">
        <v>84</v>
      </c>
      <c r="BK128" s="238">
        <f>ROUND(I128*H128,2)</f>
        <v>0</v>
      </c>
      <c r="BL128" s="17" t="s">
        <v>136</v>
      </c>
      <c r="BM128" s="237" t="s">
        <v>539</v>
      </c>
    </row>
    <row r="129" s="2" customFormat="1">
      <c r="A129" s="38"/>
      <c r="B129" s="39"/>
      <c r="C129" s="40"/>
      <c r="D129" s="239" t="s">
        <v>138</v>
      </c>
      <c r="E129" s="40"/>
      <c r="F129" s="240" t="s">
        <v>540</v>
      </c>
      <c r="G129" s="40"/>
      <c r="H129" s="40"/>
      <c r="I129" s="241"/>
      <c r="J129" s="40"/>
      <c r="K129" s="40"/>
      <c r="L129" s="44"/>
      <c r="M129" s="242"/>
      <c r="N129" s="243"/>
      <c r="O129" s="91"/>
      <c r="P129" s="91"/>
      <c r="Q129" s="91"/>
      <c r="R129" s="91"/>
      <c r="S129" s="91"/>
      <c r="T129" s="92"/>
      <c r="U129" s="38"/>
      <c r="V129" s="38"/>
      <c r="W129" s="38"/>
      <c r="X129" s="38"/>
      <c r="Y129" s="38"/>
      <c r="Z129" s="38"/>
      <c r="AA129" s="38"/>
      <c r="AB129" s="38"/>
      <c r="AC129" s="38"/>
      <c r="AD129" s="38"/>
      <c r="AE129" s="38"/>
      <c r="AT129" s="17" t="s">
        <v>138</v>
      </c>
      <c r="AU129" s="17" t="s">
        <v>84</v>
      </c>
    </row>
    <row r="130" s="2" customFormat="1" ht="16.5" customHeight="1">
      <c r="A130" s="38"/>
      <c r="B130" s="39"/>
      <c r="C130" s="226" t="s">
        <v>169</v>
      </c>
      <c r="D130" s="226" t="s">
        <v>131</v>
      </c>
      <c r="E130" s="227" t="s">
        <v>541</v>
      </c>
      <c r="F130" s="228" t="s">
        <v>542</v>
      </c>
      <c r="G130" s="229" t="s">
        <v>522</v>
      </c>
      <c r="H130" s="230">
        <v>1</v>
      </c>
      <c r="I130" s="231"/>
      <c r="J130" s="232">
        <f>ROUND(I130*H130,2)</f>
        <v>0</v>
      </c>
      <c r="K130" s="228" t="s">
        <v>1</v>
      </c>
      <c r="L130" s="44"/>
      <c r="M130" s="233" t="s">
        <v>1</v>
      </c>
      <c r="N130" s="234" t="s">
        <v>41</v>
      </c>
      <c r="O130" s="91"/>
      <c r="P130" s="235">
        <f>O130*H130</f>
        <v>0</v>
      </c>
      <c r="Q130" s="235">
        <v>0.0010200000000000001</v>
      </c>
      <c r="R130" s="235">
        <f>Q130*H130</f>
        <v>0.0010200000000000001</v>
      </c>
      <c r="S130" s="235">
        <v>0.019</v>
      </c>
      <c r="T130" s="236">
        <f>S130*H130</f>
        <v>0.019</v>
      </c>
      <c r="U130" s="38"/>
      <c r="V130" s="38"/>
      <c r="W130" s="38"/>
      <c r="X130" s="38"/>
      <c r="Y130" s="38"/>
      <c r="Z130" s="38"/>
      <c r="AA130" s="38"/>
      <c r="AB130" s="38"/>
      <c r="AC130" s="38"/>
      <c r="AD130" s="38"/>
      <c r="AE130" s="38"/>
      <c r="AR130" s="237" t="s">
        <v>136</v>
      </c>
      <c r="AT130" s="237" t="s">
        <v>131</v>
      </c>
      <c r="AU130" s="237" t="s">
        <v>84</v>
      </c>
      <c r="AY130" s="17" t="s">
        <v>129</v>
      </c>
      <c r="BE130" s="238">
        <f>IF(N130="základní",J130,0)</f>
        <v>0</v>
      </c>
      <c r="BF130" s="238">
        <f>IF(N130="snížená",J130,0)</f>
        <v>0</v>
      </c>
      <c r="BG130" s="238">
        <f>IF(N130="zákl. přenesená",J130,0)</f>
        <v>0</v>
      </c>
      <c r="BH130" s="238">
        <f>IF(N130="sníž. přenesená",J130,0)</f>
        <v>0</v>
      </c>
      <c r="BI130" s="238">
        <f>IF(N130="nulová",J130,0)</f>
        <v>0</v>
      </c>
      <c r="BJ130" s="17" t="s">
        <v>84</v>
      </c>
      <c r="BK130" s="238">
        <f>ROUND(I130*H130,2)</f>
        <v>0</v>
      </c>
      <c r="BL130" s="17" t="s">
        <v>136</v>
      </c>
      <c r="BM130" s="237" t="s">
        <v>543</v>
      </c>
    </row>
    <row r="131" s="2" customFormat="1">
      <c r="A131" s="38"/>
      <c r="B131" s="39"/>
      <c r="C131" s="40"/>
      <c r="D131" s="239" t="s">
        <v>138</v>
      </c>
      <c r="E131" s="40"/>
      <c r="F131" s="240" t="s">
        <v>544</v>
      </c>
      <c r="G131" s="40"/>
      <c r="H131" s="40"/>
      <c r="I131" s="241"/>
      <c r="J131" s="40"/>
      <c r="K131" s="40"/>
      <c r="L131" s="44"/>
      <c r="M131" s="242"/>
      <c r="N131" s="243"/>
      <c r="O131" s="91"/>
      <c r="P131" s="91"/>
      <c r="Q131" s="91"/>
      <c r="R131" s="91"/>
      <c r="S131" s="91"/>
      <c r="T131" s="92"/>
      <c r="U131" s="38"/>
      <c r="V131" s="38"/>
      <c r="W131" s="38"/>
      <c r="X131" s="38"/>
      <c r="Y131" s="38"/>
      <c r="Z131" s="38"/>
      <c r="AA131" s="38"/>
      <c r="AB131" s="38"/>
      <c r="AC131" s="38"/>
      <c r="AD131" s="38"/>
      <c r="AE131" s="38"/>
      <c r="AT131" s="17" t="s">
        <v>138</v>
      </c>
      <c r="AU131" s="17" t="s">
        <v>84</v>
      </c>
    </row>
    <row r="132" s="2" customFormat="1" ht="24.15" customHeight="1">
      <c r="A132" s="38"/>
      <c r="B132" s="39"/>
      <c r="C132" s="226" t="s">
        <v>176</v>
      </c>
      <c r="D132" s="226" t="s">
        <v>131</v>
      </c>
      <c r="E132" s="227" t="s">
        <v>545</v>
      </c>
      <c r="F132" s="228" t="s">
        <v>546</v>
      </c>
      <c r="G132" s="229" t="s">
        <v>522</v>
      </c>
      <c r="H132" s="230">
        <v>1</v>
      </c>
      <c r="I132" s="231"/>
      <c r="J132" s="232">
        <f>ROUND(I132*H132,2)</f>
        <v>0</v>
      </c>
      <c r="K132" s="228" t="s">
        <v>1</v>
      </c>
      <c r="L132" s="44"/>
      <c r="M132" s="233" t="s">
        <v>1</v>
      </c>
      <c r="N132" s="234" t="s">
        <v>41</v>
      </c>
      <c r="O132" s="91"/>
      <c r="P132" s="235">
        <f>O132*H132</f>
        <v>0</v>
      </c>
      <c r="Q132" s="235">
        <v>0.0010200000000000001</v>
      </c>
      <c r="R132" s="235">
        <f>Q132*H132</f>
        <v>0.0010200000000000001</v>
      </c>
      <c r="S132" s="235">
        <v>0.019</v>
      </c>
      <c r="T132" s="236">
        <f>S132*H132</f>
        <v>0.019</v>
      </c>
      <c r="U132" s="38"/>
      <c r="V132" s="38"/>
      <c r="W132" s="38"/>
      <c r="X132" s="38"/>
      <c r="Y132" s="38"/>
      <c r="Z132" s="38"/>
      <c r="AA132" s="38"/>
      <c r="AB132" s="38"/>
      <c r="AC132" s="38"/>
      <c r="AD132" s="38"/>
      <c r="AE132" s="38"/>
      <c r="AR132" s="237" t="s">
        <v>136</v>
      </c>
      <c r="AT132" s="237" t="s">
        <v>131</v>
      </c>
      <c r="AU132" s="237" t="s">
        <v>84</v>
      </c>
      <c r="AY132" s="17" t="s">
        <v>129</v>
      </c>
      <c r="BE132" s="238">
        <f>IF(N132="základní",J132,0)</f>
        <v>0</v>
      </c>
      <c r="BF132" s="238">
        <f>IF(N132="snížená",J132,0)</f>
        <v>0</v>
      </c>
      <c r="BG132" s="238">
        <f>IF(N132="zákl. přenesená",J132,0)</f>
        <v>0</v>
      </c>
      <c r="BH132" s="238">
        <f>IF(N132="sníž. přenesená",J132,0)</f>
        <v>0</v>
      </c>
      <c r="BI132" s="238">
        <f>IF(N132="nulová",J132,0)</f>
        <v>0</v>
      </c>
      <c r="BJ132" s="17" t="s">
        <v>84</v>
      </c>
      <c r="BK132" s="238">
        <f>ROUND(I132*H132,2)</f>
        <v>0</v>
      </c>
      <c r="BL132" s="17" t="s">
        <v>136</v>
      </c>
      <c r="BM132" s="237" t="s">
        <v>547</v>
      </c>
    </row>
    <row r="133" s="2" customFormat="1">
      <c r="A133" s="38"/>
      <c r="B133" s="39"/>
      <c r="C133" s="40"/>
      <c r="D133" s="239" t="s">
        <v>138</v>
      </c>
      <c r="E133" s="40"/>
      <c r="F133" s="240" t="s">
        <v>532</v>
      </c>
      <c r="G133" s="40"/>
      <c r="H133" s="40"/>
      <c r="I133" s="241"/>
      <c r="J133" s="40"/>
      <c r="K133" s="40"/>
      <c r="L133" s="44"/>
      <c r="M133" s="242"/>
      <c r="N133" s="243"/>
      <c r="O133" s="91"/>
      <c r="P133" s="91"/>
      <c r="Q133" s="91"/>
      <c r="R133" s="91"/>
      <c r="S133" s="91"/>
      <c r="T133" s="92"/>
      <c r="U133" s="38"/>
      <c r="V133" s="38"/>
      <c r="W133" s="38"/>
      <c r="X133" s="38"/>
      <c r="Y133" s="38"/>
      <c r="Z133" s="38"/>
      <c r="AA133" s="38"/>
      <c r="AB133" s="38"/>
      <c r="AC133" s="38"/>
      <c r="AD133" s="38"/>
      <c r="AE133" s="38"/>
      <c r="AT133" s="17" t="s">
        <v>138</v>
      </c>
      <c r="AU133" s="17" t="s">
        <v>84</v>
      </c>
    </row>
    <row r="134" s="2" customFormat="1" ht="16.5" customHeight="1">
      <c r="A134" s="38"/>
      <c r="B134" s="39"/>
      <c r="C134" s="226" t="s">
        <v>183</v>
      </c>
      <c r="D134" s="226" t="s">
        <v>131</v>
      </c>
      <c r="E134" s="227" t="s">
        <v>548</v>
      </c>
      <c r="F134" s="228" t="s">
        <v>549</v>
      </c>
      <c r="G134" s="229" t="s">
        <v>522</v>
      </c>
      <c r="H134" s="230">
        <v>1</v>
      </c>
      <c r="I134" s="231"/>
      <c r="J134" s="232">
        <f>ROUND(I134*H134,2)</f>
        <v>0</v>
      </c>
      <c r="K134" s="228" t="s">
        <v>1</v>
      </c>
      <c r="L134" s="44"/>
      <c r="M134" s="233" t="s">
        <v>1</v>
      </c>
      <c r="N134" s="234" t="s">
        <v>41</v>
      </c>
      <c r="O134" s="91"/>
      <c r="P134" s="235">
        <f>O134*H134</f>
        <v>0</v>
      </c>
      <c r="Q134" s="235">
        <v>0.0010200000000000001</v>
      </c>
      <c r="R134" s="235">
        <f>Q134*H134</f>
        <v>0.0010200000000000001</v>
      </c>
      <c r="S134" s="235">
        <v>0.019</v>
      </c>
      <c r="T134" s="236">
        <f>S134*H134</f>
        <v>0.019</v>
      </c>
      <c r="U134" s="38"/>
      <c r="V134" s="38"/>
      <c r="W134" s="38"/>
      <c r="X134" s="38"/>
      <c r="Y134" s="38"/>
      <c r="Z134" s="38"/>
      <c r="AA134" s="38"/>
      <c r="AB134" s="38"/>
      <c r="AC134" s="38"/>
      <c r="AD134" s="38"/>
      <c r="AE134" s="38"/>
      <c r="AR134" s="237" t="s">
        <v>136</v>
      </c>
      <c r="AT134" s="237" t="s">
        <v>131</v>
      </c>
      <c r="AU134" s="237" t="s">
        <v>84</v>
      </c>
      <c r="AY134" s="17" t="s">
        <v>129</v>
      </c>
      <c r="BE134" s="238">
        <f>IF(N134="základní",J134,0)</f>
        <v>0</v>
      </c>
      <c r="BF134" s="238">
        <f>IF(N134="snížená",J134,0)</f>
        <v>0</v>
      </c>
      <c r="BG134" s="238">
        <f>IF(N134="zákl. přenesená",J134,0)</f>
        <v>0</v>
      </c>
      <c r="BH134" s="238">
        <f>IF(N134="sníž. přenesená",J134,0)</f>
        <v>0</v>
      </c>
      <c r="BI134" s="238">
        <f>IF(N134="nulová",J134,0)</f>
        <v>0</v>
      </c>
      <c r="BJ134" s="17" t="s">
        <v>84</v>
      </c>
      <c r="BK134" s="238">
        <f>ROUND(I134*H134,2)</f>
        <v>0</v>
      </c>
      <c r="BL134" s="17" t="s">
        <v>136</v>
      </c>
      <c r="BM134" s="237" t="s">
        <v>550</v>
      </c>
    </row>
    <row r="135" s="2" customFormat="1">
      <c r="A135" s="38"/>
      <c r="B135" s="39"/>
      <c r="C135" s="40"/>
      <c r="D135" s="239" t="s">
        <v>138</v>
      </c>
      <c r="E135" s="40"/>
      <c r="F135" s="240" t="s">
        <v>551</v>
      </c>
      <c r="G135" s="40"/>
      <c r="H135" s="40"/>
      <c r="I135" s="241"/>
      <c r="J135" s="40"/>
      <c r="K135" s="40"/>
      <c r="L135" s="44"/>
      <c r="M135" s="242"/>
      <c r="N135" s="243"/>
      <c r="O135" s="91"/>
      <c r="P135" s="91"/>
      <c r="Q135" s="91"/>
      <c r="R135" s="91"/>
      <c r="S135" s="91"/>
      <c r="T135" s="92"/>
      <c r="U135" s="38"/>
      <c r="V135" s="38"/>
      <c r="W135" s="38"/>
      <c r="X135" s="38"/>
      <c r="Y135" s="38"/>
      <c r="Z135" s="38"/>
      <c r="AA135" s="38"/>
      <c r="AB135" s="38"/>
      <c r="AC135" s="38"/>
      <c r="AD135" s="38"/>
      <c r="AE135" s="38"/>
      <c r="AT135" s="17" t="s">
        <v>138</v>
      </c>
      <c r="AU135" s="17" t="s">
        <v>84</v>
      </c>
    </row>
    <row r="136" s="2" customFormat="1" ht="16.5" customHeight="1">
      <c r="A136" s="38"/>
      <c r="B136" s="39"/>
      <c r="C136" s="226" t="s">
        <v>190</v>
      </c>
      <c r="D136" s="226" t="s">
        <v>131</v>
      </c>
      <c r="E136" s="227" t="s">
        <v>552</v>
      </c>
      <c r="F136" s="228" t="s">
        <v>553</v>
      </c>
      <c r="G136" s="229" t="s">
        <v>273</v>
      </c>
      <c r="H136" s="230">
        <v>1</v>
      </c>
      <c r="I136" s="231"/>
      <c r="J136" s="232">
        <f>ROUND(I136*H136,2)</f>
        <v>0</v>
      </c>
      <c r="K136" s="228" t="s">
        <v>1</v>
      </c>
      <c r="L136" s="44"/>
      <c r="M136" s="233" t="s">
        <v>1</v>
      </c>
      <c r="N136" s="234" t="s">
        <v>41</v>
      </c>
      <c r="O136" s="91"/>
      <c r="P136" s="235">
        <f>O136*H136</f>
        <v>0</v>
      </c>
      <c r="Q136" s="235">
        <v>0</v>
      </c>
      <c r="R136" s="235">
        <f>Q136*H136</f>
        <v>0</v>
      </c>
      <c r="S136" s="235">
        <v>0</v>
      </c>
      <c r="T136" s="236">
        <f>S136*H136</f>
        <v>0</v>
      </c>
      <c r="U136" s="38"/>
      <c r="V136" s="38"/>
      <c r="W136" s="38"/>
      <c r="X136" s="38"/>
      <c r="Y136" s="38"/>
      <c r="Z136" s="38"/>
      <c r="AA136" s="38"/>
      <c r="AB136" s="38"/>
      <c r="AC136" s="38"/>
      <c r="AD136" s="38"/>
      <c r="AE136" s="38"/>
      <c r="AR136" s="237" t="s">
        <v>136</v>
      </c>
      <c r="AT136" s="237" t="s">
        <v>131</v>
      </c>
      <c r="AU136" s="237" t="s">
        <v>84</v>
      </c>
      <c r="AY136" s="17" t="s">
        <v>129</v>
      </c>
      <c r="BE136" s="238">
        <f>IF(N136="základní",J136,0)</f>
        <v>0</v>
      </c>
      <c r="BF136" s="238">
        <f>IF(N136="snížená",J136,0)</f>
        <v>0</v>
      </c>
      <c r="BG136" s="238">
        <f>IF(N136="zákl. přenesená",J136,0)</f>
        <v>0</v>
      </c>
      <c r="BH136" s="238">
        <f>IF(N136="sníž. přenesená",J136,0)</f>
        <v>0</v>
      </c>
      <c r="BI136" s="238">
        <f>IF(N136="nulová",J136,0)</f>
        <v>0</v>
      </c>
      <c r="BJ136" s="17" t="s">
        <v>84</v>
      </c>
      <c r="BK136" s="238">
        <f>ROUND(I136*H136,2)</f>
        <v>0</v>
      </c>
      <c r="BL136" s="17" t="s">
        <v>136</v>
      </c>
      <c r="BM136" s="237" t="s">
        <v>554</v>
      </c>
    </row>
    <row r="137" s="2" customFormat="1">
      <c r="A137" s="38"/>
      <c r="B137" s="39"/>
      <c r="C137" s="40"/>
      <c r="D137" s="239" t="s">
        <v>138</v>
      </c>
      <c r="E137" s="40"/>
      <c r="F137" s="240" t="s">
        <v>555</v>
      </c>
      <c r="G137" s="40"/>
      <c r="H137" s="40"/>
      <c r="I137" s="241"/>
      <c r="J137" s="40"/>
      <c r="K137" s="40"/>
      <c r="L137" s="44"/>
      <c r="M137" s="242"/>
      <c r="N137" s="243"/>
      <c r="O137" s="91"/>
      <c r="P137" s="91"/>
      <c r="Q137" s="91"/>
      <c r="R137" s="91"/>
      <c r="S137" s="91"/>
      <c r="T137" s="92"/>
      <c r="U137" s="38"/>
      <c r="V137" s="38"/>
      <c r="W137" s="38"/>
      <c r="X137" s="38"/>
      <c r="Y137" s="38"/>
      <c r="Z137" s="38"/>
      <c r="AA137" s="38"/>
      <c r="AB137" s="38"/>
      <c r="AC137" s="38"/>
      <c r="AD137" s="38"/>
      <c r="AE137" s="38"/>
      <c r="AT137" s="17" t="s">
        <v>138</v>
      </c>
      <c r="AU137" s="17" t="s">
        <v>84</v>
      </c>
    </row>
    <row r="138" s="2" customFormat="1" ht="16.5" customHeight="1">
      <c r="A138" s="38"/>
      <c r="B138" s="39"/>
      <c r="C138" s="226" t="s">
        <v>197</v>
      </c>
      <c r="D138" s="226" t="s">
        <v>131</v>
      </c>
      <c r="E138" s="227" t="s">
        <v>556</v>
      </c>
      <c r="F138" s="228" t="s">
        <v>557</v>
      </c>
      <c r="G138" s="229" t="s">
        <v>558</v>
      </c>
      <c r="H138" s="230">
        <v>1</v>
      </c>
      <c r="I138" s="231"/>
      <c r="J138" s="232">
        <f>ROUND(I138*H138,2)</f>
        <v>0</v>
      </c>
      <c r="K138" s="228" t="s">
        <v>135</v>
      </c>
      <c r="L138" s="44"/>
      <c r="M138" s="233" t="s">
        <v>1</v>
      </c>
      <c r="N138" s="234" t="s">
        <v>41</v>
      </c>
      <c r="O138" s="91"/>
      <c r="P138" s="235">
        <f>O138*H138</f>
        <v>0</v>
      </c>
      <c r="Q138" s="235">
        <v>0.0010222320000000001</v>
      </c>
      <c r="R138" s="235">
        <f>Q138*H138</f>
        <v>0.0010222320000000001</v>
      </c>
      <c r="S138" s="235">
        <v>0</v>
      </c>
      <c r="T138" s="236">
        <f>S138*H138</f>
        <v>0</v>
      </c>
      <c r="U138" s="38"/>
      <c r="V138" s="38"/>
      <c r="W138" s="38"/>
      <c r="X138" s="38"/>
      <c r="Y138" s="38"/>
      <c r="Z138" s="38"/>
      <c r="AA138" s="38"/>
      <c r="AB138" s="38"/>
      <c r="AC138" s="38"/>
      <c r="AD138" s="38"/>
      <c r="AE138" s="38"/>
      <c r="AR138" s="237" t="s">
        <v>136</v>
      </c>
      <c r="AT138" s="237" t="s">
        <v>131</v>
      </c>
      <c r="AU138" s="237" t="s">
        <v>84</v>
      </c>
      <c r="AY138" s="17" t="s">
        <v>129</v>
      </c>
      <c r="BE138" s="238">
        <f>IF(N138="základní",J138,0)</f>
        <v>0</v>
      </c>
      <c r="BF138" s="238">
        <f>IF(N138="snížená",J138,0)</f>
        <v>0</v>
      </c>
      <c r="BG138" s="238">
        <f>IF(N138="zákl. přenesená",J138,0)</f>
        <v>0</v>
      </c>
      <c r="BH138" s="238">
        <f>IF(N138="sníž. přenesená",J138,0)</f>
        <v>0</v>
      </c>
      <c r="BI138" s="238">
        <f>IF(N138="nulová",J138,0)</f>
        <v>0</v>
      </c>
      <c r="BJ138" s="17" t="s">
        <v>84</v>
      </c>
      <c r="BK138" s="238">
        <f>ROUND(I138*H138,2)</f>
        <v>0</v>
      </c>
      <c r="BL138" s="17" t="s">
        <v>136</v>
      </c>
      <c r="BM138" s="237" t="s">
        <v>559</v>
      </c>
    </row>
    <row r="139" s="2" customFormat="1">
      <c r="A139" s="38"/>
      <c r="B139" s="39"/>
      <c r="C139" s="40"/>
      <c r="D139" s="239" t="s">
        <v>138</v>
      </c>
      <c r="E139" s="40"/>
      <c r="F139" s="240" t="s">
        <v>557</v>
      </c>
      <c r="G139" s="40"/>
      <c r="H139" s="40"/>
      <c r="I139" s="241"/>
      <c r="J139" s="40"/>
      <c r="K139" s="40"/>
      <c r="L139" s="44"/>
      <c r="M139" s="242"/>
      <c r="N139" s="243"/>
      <c r="O139" s="91"/>
      <c r="P139" s="91"/>
      <c r="Q139" s="91"/>
      <c r="R139" s="91"/>
      <c r="S139" s="91"/>
      <c r="T139" s="92"/>
      <c r="U139" s="38"/>
      <c r="V139" s="38"/>
      <c r="W139" s="38"/>
      <c r="X139" s="38"/>
      <c r="Y139" s="38"/>
      <c r="Z139" s="38"/>
      <c r="AA139" s="38"/>
      <c r="AB139" s="38"/>
      <c r="AC139" s="38"/>
      <c r="AD139" s="38"/>
      <c r="AE139" s="38"/>
      <c r="AT139" s="17" t="s">
        <v>138</v>
      </c>
      <c r="AU139" s="17" t="s">
        <v>84</v>
      </c>
    </row>
    <row r="140" s="2" customFormat="1" ht="16.5" customHeight="1">
      <c r="A140" s="38"/>
      <c r="B140" s="39"/>
      <c r="C140" s="226" t="s">
        <v>206</v>
      </c>
      <c r="D140" s="226" t="s">
        <v>131</v>
      </c>
      <c r="E140" s="227" t="s">
        <v>560</v>
      </c>
      <c r="F140" s="228" t="s">
        <v>561</v>
      </c>
      <c r="G140" s="229" t="s">
        <v>273</v>
      </c>
      <c r="H140" s="230">
        <v>1</v>
      </c>
      <c r="I140" s="231"/>
      <c r="J140" s="232">
        <f>ROUND(I140*H140,2)</f>
        <v>0</v>
      </c>
      <c r="K140" s="228" t="s">
        <v>1</v>
      </c>
      <c r="L140" s="44"/>
      <c r="M140" s="233" t="s">
        <v>1</v>
      </c>
      <c r="N140" s="234" t="s">
        <v>41</v>
      </c>
      <c r="O140" s="91"/>
      <c r="P140" s="235">
        <f>O140*H140</f>
        <v>0</v>
      </c>
      <c r="Q140" s="235">
        <v>0</v>
      </c>
      <c r="R140" s="235">
        <f>Q140*H140</f>
        <v>0</v>
      </c>
      <c r="S140" s="235">
        <v>0</v>
      </c>
      <c r="T140" s="236">
        <f>S140*H140</f>
        <v>0</v>
      </c>
      <c r="U140" s="38"/>
      <c r="V140" s="38"/>
      <c r="W140" s="38"/>
      <c r="X140" s="38"/>
      <c r="Y140" s="38"/>
      <c r="Z140" s="38"/>
      <c r="AA140" s="38"/>
      <c r="AB140" s="38"/>
      <c r="AC140" s="38"/>
      <c r="AD140" s="38"/>
      <c r="AE140" s="38"/>
      <c r="AR140" s="237" t="s">
        <v>136</v>
      </c>
      <c r="AT140" s="237" t="s">
        <v>131</v>
      </c>
      <c r="AU140" s="237" t="s">
        <v>84</v>
      </c>
      <c r="AY140" s="17" t="s">
        <v>129</v>
      </c>
      <c r="BE140" s="238">
        <f>IF(N140="základní",J140,0)</f>
        <v>0</v>
      </c>
      <c r="BF140" s="238">
        <f>IF(N140="snížená",J140,0)</f>
        <v>0</v>
      </c>
      <c r="BG140" s="238">
        <f>IF(N140="zákl. přenesená",J140,0)</f>
        <v>0</v>
      </c>
      <c r="BH140" s="238">
        <f>IF(N140="sníž. přenesená",J140,0)</f>
        <v>0</v>
      </c>
      <c r="BI140" s="238">
        <f>IF(N140="nulová",J140,0)</f>
        <v>0</v>
      </c>
      <c r="BJ140" s="17" t="s">
        <v>84</v>
      </c>
      <c r="BK140" s="238">
        <f>ROUND(I140*H140,2)</f>
        <v>0</v>
      </c>
      <c r="BL140" s="17" t="s">
        <v>136</v>
      </c>
      <c r="BM140" s="237" t="s">
        <v>562</v>
      </c>
    </row>
    <row r="141" s="2" customFormat="1">
      <c r="A141" s="38"/>
      <c r="B141" s="39"/>
      <c r="C141" s="40"/>
      <c r="D141" s="239" t="s">
        <v>138</v>
      </c>
      <c r="E141" s="40"/>
      <c r="F141" s="240" t="s">
        <v>563</v>
      </c>
      <c r="G141" s="40"/>
      <c r="H141" s="40"/>
      <c r="I141" s="241"/>
      <c r="J141" s="40"/>
      <c r="K141" s="40"/>
      <c r="L141" s="44"/>
      <c r="M141" s="242"/>
      <c r="N141" s="243"/>
      <c r="O141" s="91"/>
      <c r="P141" s="91"/>
      <c r="Q141" s="91"/>
      <c r="R141" s="91"/>
      <c r="S141" s="91"/>
      <c r="T141" s="92"/>
      <c r="U141" s="38"/>
      <c r="V141" s="38"/>
      <c r="W141" s="38"/>
      <c r="X141" s="38"/>
      <c r="Y141" s="38"/>
      <c r="Z141" s="38"/>
      <c r="AA141" s="38"/>
      <c r="AB141" s="38"/>
      <c r="AC141" s="38"/>
      <c r="AD141" s="38"/>
      <c r="AE141" s="38"/>
      <c r="AT141" s="17" t="s">
        <v>138</v>
      </c>
      <c r="AU141" s="17" t="s">
        <v>84</v>
      </c>
    </row>
    <row r="142" s="2" customFormat="1" ht="37.8" customHeight="1">
      <c r="A142" s="38"/>
      <c r="B142" s="39"/>
      <c r="C142" s="226" t="s">
        <v>8</v>
      </c>
      <c r="D142" s="226" t="s">
        <v>131</v>
      </c>
      <c r="E142" s="227" t="s">
        <v>564</v>
      </c>
      <c r="F142" s="228" t="s">
        <v>565</v>
      </c>
      <c r="G142" s="229" t="s">
        <v>522</v>
      </c>
      <c r="H142" s="230">
        <v>1</v>
      </c>
      <c r="I142" s="231"/>
      <c r="J142" s="232">
        <f>ROUND(I142*H142,2)</f>
        <v>0</v>
      </c>
      <c r="K142" s="228" t="s">
        <v>1</v>
      </c>
      <c r="L142" s="44"/>
      <c r="M142" s="233" t="s">
        <v>1</v>
      </c>
      <c r="N142" s="234" t="s">
        <v>41</v>
      </c>
      <c r="O142" s="91"/>
      <c r="P142" s="235">
        <f>O142*H142</f>
        <v>0</v>
      </c>
      <c r="Q142" s="235">
        <v>0.0010200000000000001</v>
      </c>
      <c r="R142" s="235">
        <f>Q142*H142</f>
        <v>0.0010200000000000001</v>
      </c>
      <c r="S142" s="235">
        <v>0.019</v>
      </c>
      <c r="T142" s="236">
        <f>S142*H142</f>
        <v>0.019</v>
      </c>
      <c r="U142" s="38"/>
      <c r="V142" s="38"/>
      <c r="W142" s="38"/>
      <c r="X142" s="38"/>
      <c r="Y142" s="38"/>
      <c r="Z142" s="38"/>
      <c r="AA142" s="38"/>
      <c r="AB142" s="38"/>
      <c r="AC142" s="38"/>
      <c r="AD142" s="38"/>
      <c r="AE142" s="38"/>
      <c r="AR142" s="237" t="s">
        <v>136</v>
      </c>
      <c r="AT142" s="237" t="s">
        <v>131</v>
      </c>
      <c r="AU142" s="237" t="s">
        <v>84</v>
      </c>
      <c r="AY142" s="17" t="s">
        <v>129</v>
      </c>
      <c r="BE142" s="238">
        <f>IF(N142="základní",J142,0)</f>
        <v>0</v>
      </c>
      <c r="BF142" s="238">
        <f>IF(N142="snížená",J142,0)</f>
        <v>0</v>
      </c>
      <c r="BG142" s="238">
        <f>IF(N142="zákl. přenesená",J142,0)</f>
        <v>0</v>
      </c>
      <c r="BH142" s="238">
        <f>IF(N142="sníž. přenesená",J142,0)</f>
        <v>0</v>
      </c>
      <c r="BI142" s="238">
        <f>IF(N142="nulová",J142,0)</f>
        <v>0</v>
      </c>
      <c r="BJ142" s="17" t="s">
        <v>84</v>
      </c>
      <c r="BK142" s="238">
        <f>ROUND(I142*H142,2)</f>
        <v>0</v>
      </c>
      <c r="BL142" s="17" t="s">
        <v>136</v>
      </c>
      <c r="BM142" s="237" t="s">
        <v>566</v>
      </c>
    </row>
    <row r="143" s="2" customFormat="1">
      <c r="A143" s="38"/>
      <c r="B143" s="39"/>
      <c r="C143" s="40"/>
      <c r="D143" s="239" t="s">
        <v>138</v>
      </c>
      <c r="E143" s="40"/>
      <c r="F143" s="240" t="s">
        <v>567</v>
      </c>
      <c r="G143" s="40"/>
      <c r="H143" s="40"/>
      <c r="I143" s="241"/>
      <c r="J143" s="40"/>
      <c r="K143" s="40"/>
      <c r="L143" s="44"/>
      <c r="M143" s="242"/>
      <c r="N143" s="243"/>
      <c r="O143" s="91"/>
      <c r="P143" s="91"/>
      <c r="Q143" s="91"/>
      <c r="R143" s="91"/>
      <c r="S143" s="91"/>
      <c r="T143" s="92"/>
      <c r="U143" s="38"/>
      <c r="V143" s="38"/>
      <c r="W143" s="38"/>
      <c r="X143" s="38"/>
      <c r="Y143" s="38"/>
      <c r="Z143" s="38"/>
      <c r="AA143" s="38"/>
      <c r="AB143" s="38"/>
      <c r="AC143" s="38"/>
      <c r="AD143" s="38"/>
      <c r="AE143" s="38"/>
      <c r="AT143" s="17" t="s">
        <v>138</v>
      </c>
      <c r="AU143" s="17" t="s">
        <v>84</v>
      </c>
    </row>
    <row r="144" s="2" customFormat="1" ht="16.5" customHeight="1">
      <c r="A144" s="38"/>
      <c r="B144" s="39"/>
      <c r="C144" s="226" t="s">
        <v>221</v>
      </c>
      <c r="D144" s="226" t="s">
        <v>131</v>
      </c>
      <c r="E144" s="227" t="s">
        <v>568</v>
      </c>
      <c r="F144" s="228" t="s">
        <v>569</v>
      </c>
      <c r="G144" s="229" t="s">
        <v>273</v>
      </c>
      <c r="H144" s="230">
        <v>1</v>
      </c>
      <c r="I144" s="231"/>
      <c r="J144" s="232">
        <f>ROUND(I144*H144,2)</f>
        <v>0</v>
      </c>
      <c r="K144" s="228" t="s">
        <v>1</v>
      </c>
      <c r="L144" s="44"/>
      <c r="M144" s="233" t="s">
        <v>1</v>
      </c>
      <c r="N144" s="234" t="s">
        <v>41</v>
      </c>
      <c r="O144" s="91"/>
      <c r="P144" s="235">
        <f>O144*H144</f>
        <v>0</v>
      </c>
      <c r="Q144" s="235">
        <v>0</v>
      </c>
      <c r="R144" s="235">
        <f>Q144*H144</f>
        <v>0</v>
      </c>
      <c r="S144" s="235">
        <v>0</v>
      </c>
      <c r="T144" s="236">
        <f>S144*H144</f>
        <v>0</v>
      </c>
      <c r="U144" s="38"/>
      <c r="V144" s="38"/>
      <c r="W144" s="38"/>
      <c r="X144" s="38"/>
      <c r="Y144" s="38"/>
      <c r="Z144" s="38"/>
      <c r="AA144" s="38"/>
      <c r="AB144" s="38"/>
      <c r="AC144" s="38"/>
      <c r="AD144" s="38"/>
      <c r="AE144" s="38"/>
      <c r="AR144" s="237" t="s">
        <v>136</v>
      </c>
      <c r="AT144" s="237" t="s">
        <v>131</v>
      </c>
      <c r="AU144" s="237" t="s">
        <v>84</v>
      </c>
      <c r="AY144" s="17" t="s">
        <v>129</v>
      </c>
      <c r="BE144" s="238">
        <f>IF(N144="základní",J144,0)</f>
        <v>0</v>
      </c>
      <c r="BF144" s="238">
        <f>IF(N144="snížená",J144,0)</f>
        <v>0</v>
      </c>
      <c r="BG144" s="238">
        <f>IF(N144="zákl. přenesená",J144,0)</f>
        <v>0</v>
      </c>
      <c r="BH144" s="238">
        <f>IF(N144="sníž. přenesená",J144,0)</f>
        <v>0</v>
      </c>
      <c r="BI144" s="238">
        <f>IF(N144="nulová",J144,0)</f>
        <v>0</v>
      </c>
      <c r="BJ144" s="17" t="s">
        <v>84</v>
      </c>
      <c r="BK144" s="238">
        <f>ROUND(I144*H144,2)</f>
        <v>0</v>
      </c>
      <c r="BL144" s="17" t="s">
        <v>136</v>
      </c>
      <c r="BM144" s="237" t="s">
        <v>570</v>
      </c>
    </row>
    <row r="145" s="2" customFormat="1">
      <c r="A145" s="38"/>
      <c r="B145" s="39"/>
      <c r="C145" s="40"/>
      <c r="D145" s="239" t="s">
        <v>138</v>
      </c>
      <c r="E145" s="40"/>
      <c r="F145" s="240" t="s">
        <v>571</v>
      </c>
      <c r="G145" s="40"/>
      <c r="H145" s="40"/>
      <c r="I145" s="241"/>
      <c r="J145" s="40"/>
      <c r="K145" s="40"/>
      <c r="L145" s="44"/>
      <c r="M145" s="242"/>
      <c r="N145" s="243"/>
      <c r="O145" s="91"/>
      <c r="P145" s="91"/>
      <c r="Q145" s="91"/>
      <c r="R145" s="91"/>
      <c r="S145" s="91"/>
      <c r="T145" s="92"/>
      <c r="U145" s="38"/>
      <c r="V145" s="38"/>
      <c r="W145" s="38"/>
      <c r="X145" s="38"/>
      <c r="Y145" s="38"/>
      <c r="Z145" s="38"/>
      <c r="AA145" s="38"/>
      <c r="AB145" s="38"/>
      <c r="AC145" s="38"/>
      <c r="AD145" s="38"/>
      <c r="AE145" s="38"/>
      <c r="AT145" s="17" t="s">
        <v>138</v>
      </c>
      <c r="AU145" s="17" t="s">
        <v>84</v>
      </c>
    </row>
    <row r="146" s="2" customFormat="1" ht="66.75" customHeight="1">
      <c r="A146" s="38"/>
      <c r="B146" s="39"/>
      <c r="C146" s="226" t="s">
        <v>228</v>
      </c>
      <c r="D146" s="226" t="s">
        <v>131</v>
      </c>
      <c r="E146" s="227" t="s">
        <v>572</v>
      </c>
      <c r="F146" s="228" t="s">
        <v>573</v>
      </c>
      <c r="G146" s="229" t="s">
        <v>522</v>
      </c>
      <c r="H146" s="230">
        <v>1</v>
      </c>
      <c r="I146" s="231"/>
      <c r="J146" s="232">
        <f>ROUND(I146*H146,2)</f>
        <v>0</v>
      </c>
      <c r="K146" s="228" t="s">
        <v>1</v>
      </c>
      <c r="L146" s="44"/>
      <c r="M146" s="233" t="s">
        <v>1</v>
      </c>
      <c r="N146" s="234" t="s">
        <v>41</v>
      </c>
      <c r="O146" s="91"/>
      <c r="P146" s="235">
        <f>O146*H146</f>
        <v>0</v>
      </c>
      <c r="Q146" s="235">
        <v>0.0010200000000000001</v>
      </c>
      <c r="R146" s="235">
        <f>Q146*H146</f>
        <v>0.0010200000000000001</v>
      </c>
      <c r="S146" s="235">
        <v>0.019</v>
      </c>
      <c r="T146" s="236">
        <f>S146*H146</f>
        <v>0.019</v>
      </c>
      <c r="U146" s="38"/>
      <c r="V146" s="38"/>
      <c r="W146" s="38"/>
      <c r="X146" s="38"/>
      <c r="Y146" s="38"/>
      <c r="Z146" s="38"/>
      <c r="AA146" s="38"/>
      <c r="AB146" s="38"/>
      <c r="AC146" s="38"/>
      <c r="AD146" s="38"/>
      <c r="AE146" s="38"/>
      <c r="AR146" s="237" t="s">
        <v>136</v>
      </c>
      <c r="AT146" s="237" t="s">
        <v>131</v>
      </c>
      <c r="AU146" s="237" t="s">
        <v>84</v>
      </c>
      <c r="AY146" s="17" t="s">
        <v>129</v>
      </c>
      <c r="BE146" s="238">
        <f>IF(N146="základní",J146,0)</f>
        <v>0</v>
      </c>
      <c r="BF146" s="238">
        <f>IF(N146="snížená",J146,0)</f>
        <v>0</v>
      </c>
      <c r="BG146" s="238">
        <f>IF(N146="zákl. přenesená",J146,0)</f>
        <v>0</v>
      </c>
      <c r="BH146" s="238">
        <f>IF(N146="sníž. přenesená",J146,0)</f>
        <v>0</v>
      </c>
      <c r="BI146" s="238">
        <f>IF(N146="nulová",J146,0)</f>
        <v>0</v>
      </c>
      <c r="BJ146" s="17" t="s">
        <v>84</v>
      </c>
      <c r="BK146" s="238">
        <f>ROUND(I146*H146,2)</f>
        <v>0</v>
      </c>
      <c r="BL146" s="17" t="s">
        <v>136</v>
      </c>
      <c r="BM146" s="237" t="s">
        <v>574</v>
      </c>
    </row>
    <row r="147" s="2" customFormat="1">
      <c r="A147" s="38"/>
      <c r="B147" s="39"/>
      <c r="C147" s="40"/>
      <c r="D147" s="239" t="s">
        <v>138</v>
      </c>
      <c r="E147" s="40"/>
      <c r="F147" s="240" t="s">
        <v>575</v>
      </c>
      <c r="G147" s="40"/>
      <c r="H147" s="40"/>
      <c r="I147" s="241"/>
      <c r="J147" s="40"/>
      <c r="K147" s="40"/>
      <c r="L147" s="44"/>
      <c r="M147" s="242"/>
      <c r="N147" s="243"/>
      <c r="O147" s="91"/>
      <c r="P147" s="91"/>
      <c r="Q147" s="91"/>
      <c r="R147" s="91"/>
      <c r="S147" s="91"/>
      <c r="T147" s="92"/>
      <c r="U147" s="38"/>
      <c r="V147" s="38"/>
      <c r="W147" s="38"/>
      <c r="X147" s="38"/>
      <c r="Y147" s="38"/>
      <c r="Z147" s="38"/>
      <c r="AA147" s="38"/>
      <c r="AB147" s="38"/>
      <c r="AC147" s="38"/>
      <c r="AD147" s="38"/>
      <c r="AE147" s="38"/>
      <c r="AT147" s="17" t="s">
        <v>138</v>
      </c>
      <c r="AU147" s="17" t="s">
        <v>84</v>
      </c>
    </row>
    <row r="148" s="2" customFormat="1" ht="44.25" customHeight="1">
      <c r="A148" s="38"/>
      <c r="B148" s="39"/>
      <c r="C148" s="226" t="s">
        <v>235</v>
      </c>
      <c r="D148" s="226" t="s">
        <v>131</v>
      </c>
      <c r="E148" s="227" t="s">
        <v>576</v>
      </c>
      <c r="F148" s="228" t="s">
        <v>577</v>
      </c>
      <c r="G148" s="229" t="s">
        <v>522</v>
      </c>
      <c r="H148" s="230">
        <v>1</v>
      </c>
      <c r="I148" s="231"/>
      <c r="J148" s="232">
        <f>ROUND(I148*H148,2)</f>
        <v>0</v>
      </c>
      <c r="K148" s="228" t="s">
        <v>1</v>
      </c>
      <c r="L148" s="44"/>
      <c r="M148" s="233" t="s">
        <v>1</v>
      </c>
      <c r="N148" s="234" t="s">
        <v>41</v>
      </c>
      <c r="O148" s="91"/>
      <c r="P148" s="235">
        <f>O148*H148</f>
        <v>0</v>
      </c>
      <c r="Q148" s="235">
        <v>0.0010200000000000001</v>
      </c>
      <c r="R148" s="235">
        <f>Q148*H148</f>
        <v>0.0010200000000000001</v>
      </c>
      <c r="S148" s="235">
        <v>0.019</v>
      </c>
      <c r="T148" s="236">
        <f>S148*H148</f>
        <v>0.019</v>
      </c>
      <c r="U148" s="38"/>
      <c r="V148" s="38"/>
      <c r="W148" s="38"/>
      <c r="X148" s="38"/>
      <c r="Y148" s="38"/>
      <c r="Z148" s="38"/>
      <c r="AA148" s="38"/>
      <c r="AB148" s="38"/>
      <c r="AC148" s="38"/>
      <c r="AD148" s="38"/>
      <c r="AE148" s="38"/>
      <c r="AR148" s="237" t="s">
        <v>136</v>
      </c>
      <c r="AT148" s="237" t="s">
        <v>131</v>
      </c>
      <c r="AU148" s="237" t="s">
        <v>84</v>
      </c>
      <c r="AY148" s="17" t="s">
        <v>129</v>
      </c>
      <c r="BE148" s="238">
        <f>IF(N148="základní",J148,0)</f>
        <v>0</v>
      </c>
      <c r="BF148" s="238">
        <f>IF(N148="snížená",J148,0)</f>
        <v>0</v>
      </c>
      <c r="BG148" s="238">
        <f>IF(N148="zákl. přenesená",J148,0)</f>
        <v>0</v>
      </c>
      <c r="BH148" s="238">
        <f>IF(N148="sníž. přenesená",J148,0)</f>
        <v>0</v>
      </c>
      <c r="BI148" s="238">
        <f>IF(N148="nulová",J148,0)</f>
        <v>0</v>
      </c>
      <c r="BJ148" s="17" t="s">
        <v>84</v>
      </c>
      <c r="BK148" s="238">
        <f>ROUND(I148*H148,2)</f>
        <v>0</v>
      </c>
      <c r="BL148" s="17" t="s">
        <v>136</v>
      </c>
      <c r="BM148" s="237" t="s">
        <v>578</v>
      </c>
    </row>
    <row r="149" s="2" customFormat="1">
      <c r="A149" s="38"/>
      <c r="B149" s="39"/>
      <c r="C149" s="40"/>
      <c r="D149" s="239" t="s">
        <v>138</v>
      </c>
      <c r="E149" s="40"/>
      <c r="F149" s="240" t="s">
        <v>579</v>
      </c>
      <c r="G149" s="40"/>
      <c r="H149" s="40"/>
      <c r="I149" s="241"/>
      <c r="J149" s="40"/>
      <c r="K149" s="40"/>
      <c r="L149" s="44"/>
      <c r="M149" s="242"/>
      <c r="N149" s="243"/>
      <c r="O149" s="91"/>
      <c r="P149" s="91"/>
      <c r="Q149" s="91"/>
      <c r="R149" s="91"/>
      <c r="S149" s="91"/>
      <c r="T149" s="92"/>
      <c r="U149" s="38"/>
      <c r="V149" s="38"/>
      <c r="W149" s="38"/>
      <c r="X149" s="38"/>
      <c r="Y149" s="38"/>
      <c r="Z149" s="38"/>
      <c r="AA149" s="38"/>
      <c r="AB149" s="38"/>
      <c r="AC149" s="38"/>
      <c r="AD149" s="38"/>
      <c r="AE149" s="38"/>
      <c r="AT149" s="17" t="s">
        <v>138</v>
      </c>
      <c r="AU149" s="17" t="s">
        <v>84</v>
      </c>
    </row>
    <row r="150" s="2" customFormat="1" ht="37.8" customHeight="1">
      <c r="A150" s="38"/>
      <c r="B150" s="39"/>
      <c r="C150" s="226" t="s">
        <v>243</v>
      </c>
      <c r="D150" s="226" t="s">
        <v>131</v>
      </c>
      <c r="E150" s="227" t="s">
        <v>580</v>
      </c>
      <c r="F150" s="228" t="s">
        <v>581</v>
      </c>
      <c r="G150" s="229" t="s">
        <v>522</v>
      </c>
      <c r="H150" s="230">
        <v>1</v>
      </c>
      <c r="I150" s="231"/>
      <c r="J150" s="232">
        <f>ROUND(I150*H150,2)</f>
        <v>0</v>
      </c>
      <c r="K150" s="228" t="s">
        <v>1</v>
      </c>
      <c r="L150" s="44"/>
      <c r="M150" s="233" t="s">
        <v>1</v>
      </c>
      <c r="N150" s="234" t="s">
        <v>41</v>
      </c>
      <c r="O150" s="91"/>
      <c r="P150" s="235">
        <f>O150*H150</f>
        <v>0</v>
      </c>
      <c r="Q150" s="235">
        <v>0.0010200000000000001</v>
      </c>
      <c r="R150" s="235">
        <f>Q150*H150</f>
        <v>0.0010200000000000001</v>
      </c>
      <c r="S150" s="235">
        <v>0.019</v>
      </c>
      <c r="T150" s="236">
        <f>S150*H150</f>
        <v>0.019</v>
      </c>
      <c r="U150" s="38"/>
      <c r="V150" s="38"/>
      <c r="W150" s="38"/>
      <c r="X150" s="38"/>
      <c r="Y150" s="38"/>
      <c r="Z150" s="38"/>
      <c r="AA150" s="38"/>
      <c r="AB150" s="38"/>
      <c r="AC150" s="38"/>
      <c r="AD150" s="38"/>
      <c r="AE150" s="38"/>
      <c r="AR150" s="237" t="s">
        <v>136</v>
      </c>
      <c r="AT150" s="237" t="s">
        <v>131</v>
      </c>
      <c r="AU150" s="237" t="s">
        <v>84</v>
      </c>
      <c r="AY150" s="17" t="s">
        <v>129</v>
      </c>
      <c r="BE150" s="238">
        <f>IF(N150="základní",J150,0)</f>
        <v>0</v>
      </c>
      <c r="BF150" s="238">
        <f>IF(N150="snížená",J150,0)</f>
        <v>0</v>
      </c>
      <c r="BG150" s="238">
        <f>IF(N150="zákl. přenesená",J150,0)</f>
        <v>0</v>
      </c>
      <c r="BH150" s="238">
        <f>IF(N150="sníž. přenesená",J150,0)</f>
        <v>0</v>
      </c>
      <c r="BI150" s="238">
        <f>IF(N150="nulová",J150,0)</f>
        <v>0</v>
      </c>
      <c r="BJ150" s="17" t="s">
        <v>84</v>
      </c>
      <c r="BK150" s="238">
        <f>ROUND(I150*H150,2)</f>
        <v>0</v>
      </c>
      <c r="BL150" s="17" t="s">
        <v>136</v>
      </c>
      <c r="BM150" s="237" t="s">
        <v>582</v>
      </c>
    </row>
    <row r="151" s="2" customFormat="1">
      <c r="A151" s="38"/>
      <c r="B151" s="39"/>
      <c r="C151" s="40"/>
      <c r="D151" s="239" t="s">
        <v>138</v>
      </c>
      <c r="E151" s="40"/>
      <c r="F151" s="240" t="s">
        <v>583</v>
      </c>
      <c r="G151" s="40"/>
      <c r="H151" s="40"/>
      <c r="I151" s="241"/>
      <c r="J151" s="40"/>
      <c r="K151" s="40"/>
      <c r="L151" s="44"/>
      <c r="M151" s="242"/>
      <c r="N151" s="243"/>
      <c r="O151" s="91"/>
      <c r="P151" s="91"/>
      <c r="Q151" s="91"/>
      <c r="R151" s="91"/>
      <c r="S151" s="91"/>
      <c r="T151" s="92"/>
      <c r="U151" s="38"/>
      <c r="V151" s="38"/>
      <c r="W151" s="38"/>
      <c r="X151" s="38"/>
      <c r="Y151" s="38"/>
      <c r="Z151" s="38"/>
      <c r="AA151" s="38"/>
      <c r="AB151" s="38"/>
      <c r="AC151" s="38"/>
      <c r="AD151" s="38"/>
      <c r="AE151" s="38"/>
      <c r="AT151" s="17" t="s">
        <v>138</v>
      </c>
      <c r="AU151" s="17" t="s">
        <v>84</v>
      </c>
    </row>
    <row r="152" s="2" customFormat="1" ht="24.15" customHeight="1">
      <c r="A152" s="38"/>
      <c r="B152" s="39"/>
      <c r="C152" s="226" t="s">
        <v>250</v>
      </c>
      <c r="D152" s="226" t="s">
        <v>131</v>
      </c>
      <c r="E152" s="227" t="s">
        <v>584</v>
      </c>
      <c r="F152" s="228" t="s">
        <v>585</v>
      </c>
      <c r="G152" s="229" t="s">
        <v>273</v>
      </c>
      <c r="H152" s="230">
        <v>1</v>
      </c>
      <c r="I152" s="231"/>
      <c r="J152" s="232">
        <f>ROUND(I152*H152,2)</f>
        <v>0</v>
      </c>
      <c r="K152" s="228" t="s">
        <v>1</v>
      </c>
      <c r="L152" s="44"/>
      <c r="M152" s="233" t="s">
        <v>1</v>
      </c>
      <c r="N152" s="234" t="s">
        <v>41</v>
      </c>
      <c r="O152" s="91"/>
      <c r="P152" s="235">
        <f>O152*H152</f>
        <v>0</v>
      </c>
      <c r="Q152" s="235">
        <v>0</v>
      </c>
      <c r="R152" s="235">
        <f>Q152*H152</f>
        <v>0</v>
      </c>
      <c r="S152" s="235">
        <v>0</v>
      </c>
      <c r="T152" s="236">
        <f>S152*H152</f>
        <v>0</v>
      </c>
      <c r="U152" s="38"/>
      <c r="V152" s="38"/>
      <c r="W152" s="38"/>
      <c r="X152" s="38"/>
      <c r="Y152" s="38"/>
      <c r="Z152" s="38"/>
      <c r="AA152" s="38"/>
      <c r="AB152" s="38"/>
      <c r="AC152" s="38"/>
      <c r="AD152" s="38"/>
      <c r="AE152" s="38"/>
      <c r="AR152" s="237" t="s">
        <v>136</v>
      </c>
      <c r="AT152" s="237" t="s">
        <v>131</v>
      </c>
      <c r="AU152" s="237" t="s">
        <v>84</v>
      </c>
      <c r="AY152" s="17" t="s">
        <v>129</v>
      </c>
      <c r="BE152" s="238">
        <f>IF(N152="základní",J152,0)</f>
        <v>0</v>
      </c>
      <c r="BF152" s="238">
        <f>IF(N152="snížená",J152,0)</f>
        <v>0</v>
      </c>
      <c r="BG152" s="238">
        <f>IF(N152="zákl. přenesená",J152,0)</f>
        <v>0</v>
      </c>
      <c r="BH152" s="238">
        <f>IF(N152="sníž. přenesená",J152,0)</f>
        <v>0</v>
      </c>
      <c r="BI152" s="238">
        <f>IF(N152="nulová",J152,0)</f>
        <v>0</v>
      </c>
      <c r="BJ152" s="17" t="s">
        <v>84</v>
      </c>
      <c r="BK152" s="238">
        <f>ROUND(I152*H152,2)</f>
        <v>0</v>
      </c>
      <c r="BL152" s="17" t="s">
        <v>136</v>
      </c>
      <c r="BM152" s="237" t="s">
        <v>586</v>
      </c>
    </row>
    <row r="153" s="2" customFormat="1">
      <c r="A153" s="38"/>
      <c r="B153" s="39"/>
      <c r="C153" s="40"/>
      <c r="D153" s="239" t="s">
        <v>138</v>
      </c>
      <c r="E153" s="40"/>
      <c r="F153" s="240" t="s">
        <v>587</v>
      </c>
      <c r="G153" s="40"/>
      <c r="H153" s="40"/>
      <c r="I153" s="241"/>
      <c r="J153" s="40"/>
      <c r="K153" s="40"/>
      <c r="L153" s="44"/>
      <c r="M153" s="242"/>
      <c r="N153" s="243"/>
      <c r="O153" s="91"/>
      <c r="P153" s="91"/>
      <c r="Q153" s="91"/>
      <c r="R153" s="91"/>
      <c r="S153" s="91"/>
      <c r="T153" s="92"/>
      <c r="U153" s="38"/>
      <c r="V153" s="38"/>
      <c r="W153" s="38"/>
      <c r="X153" s="38"/>
      <c r="Y153" s="38"/>
      <c r="Z153" s="38"/>
      <c r="AA153" s="38"/>
      <c r="AB153" s="38"/>
      <c r="AC153" s="38"/>
      <c r="AD153" s="38"/>
      <c r="AE153" s="38"/>
      <c r="AT153" s="17" t="s">
        <v>138</v>
      </c>
      <c r="AU153" s="17" t="s">
        <v>84</v>
      </c>
    </row>
    <row r="154" s="12" customFormat="1" ht="22.8" customHeight="1">
      <c r="A154" s="12"/>
      <c r="B154" s="210"/>
      <c r="C154" s="211"/>
      <c r="D154" s="212" t="s">
        <v>75</v>
      </c>
      <c r="E154" s="224" t="s">
        <v>588</v>
      </c>
      <c r="F154" s="224" t="s">
        <v>589</v>
      </c>
      <c r="G154" s="211"/>
      <c r="H154" s="211"/>
      <c r="I154" s="214"/>
      <c r="J154" s="225">
        <f>BK154</f>
        <v>0</v>
      </c>
      <c r="K154" s="211"/>
      <c r="L154" s="216"/>
      <c r="M154" s="217"/>
      <c r="N154" s="218"/>
      <c r="O154" s="218"/>
      <c r="P154" s="219">
        <f>SUM(P155:P156)</f>
        <v>0</v>
      </c>
      <c r="Q154" s="218"/>
      <c r="R154" s="219">
        <f>SUM(R155:R156)</f>
        <v>0.0010200000000000001</v>
      </c>
      <c r="S154" s="218"/>
      <c r="T154" s="220">
        <f>SUM(T155:T156)</f>
        <v>0</v>
      </c>
      <c r="U154" s="12"/>
      <c r="V154" s="12"/>
      <c r="W154" s="12"/>
      <c r="X154" s="12"/>
      <c r="Y154" s="12"/>
      <c r="Z154" s="12"/>
      <c r="AA154" s="12"/>
      <c r="AB154" s="12"/>
      <c r="AC154" s="12"/>
      <c r="AD154" s="12"/>
      <c r="AE154" s="12"/>
      <c r="AR154" s="221" t="s">
        <v>163</v>
      </c>
      <c r="AT154" s="222" t="s">
        <v>75</v>
      </c>
      <c r="AU154" s="222" t="s">
        <v>84</v>
      </c>
      <c r="AY154" s="221" t="s">
        <v>129</v>
      </c>
      <c r="BK154" s="223">
        <f>SUM(BK155:BK156)</f>
        <v>0</v>
      </c>
    </row>
    <row r="155" s="2" customFormat="1" ht="16.5" customHeight="1">
      <c r="A155" s="38"/>
      <c r="B155" s="39"/>
      <c r="C155" s="226" t="s">
        <v>257</v>
      </c>
      <c r="D155" s="226" t="s">
        <v>131</v>
      </c>
      <c r="E155" s="227" t="s">
        <v>590</v>
      </c>
      <c r="F155" s="228" t="s">
        <v>591</v>
      </c>
      <c r="G155" s="229" t="s">
        <v>522</v>
      </c>
      <c r="H155" s="230">
        <v>1</v>
      </c>
      <c r="I155" s="231"/>
      <c r="J155" s="232">
        <f>ROUND(I155*H155,2)</f>
        <v>0</v>
      </c>
      <c r="K155" s="228" t="s">
        <v>1</v>
      </c>
      <c r="L155" s="44"/>
      <c r="M155" s="233" t="s">
        <v>1</v>
      </c>
      <c r="N155" s="234" t="s">
        <v>41</v>
      </c>
      <c r="O155" s="91"/>
      <c r="P155" s="235">
        <f>O155*H155</f>
        <v>0</v>
      </c>
      <c r="Q155" s="235">
        <v>0.0010200000000000001</v>
      </c>
      <c r="R155" s="235">
        <f>Q155*H155</f>
        <v>0.0010200000000000001</v>
      </c>
      <c r="S155" s="235">
        <v>0</v>
      </c>
      <c r="T155" s="236">
        <f>S155*H155</f>
        <v>0</v>
      </c>
      <c r="U155" s="38"/>
      <c r="V155" s="38"/>
      <c r="W155" s="38"/>
      <c r="X155" s="38"/>
      <c r="Y155" s="38"/>
      <c r="Z155" s="38"/>
      <c r="AA155" s="38"/>
      <c r="AB155" s="38"/>
      <c r="AC155" s="38"/>
      <c r="AD155" s="38"/>
      <c r="AE155" s="38"/>
      <c r="AR155" s="237" t="s">
        <v>136</v>
      </c>
      <c r="AT155" s="237" t="s">
        <v>131</v>
      </c>
      <c r="AU155" s="237" t="s">
        <v>86</v>
      </c>
      <c r="AY155" s="17" t="s">
        <v>129</v>
      </c>
      <c r="BE155" s="238">
        <f>IF(N155="základní",J155,0)</f>
        <v>0</v>
      </c>
      <c r="BF155" s="238">
        <f>IF(N155="snížená",J155,0)</f>
        <v>0</v>
      </c>
      <c r="BG155" s="238">
        <f>IF(N155="zákl. přenesená",J155,0)</f>
        <v>0</v>
      </c>
      <c r="BH155" s="238">
        <f>IF(N155="sníž. přenesená",J155,0)</f>
        <v>0</v>
      </c>
      <c r="BI155" s="238">
        <f>IF(N155="nulová",J155,0)</f>
        <v>0</v>
      </c>
      <c r="BJ155" s="17" t="s">
        <v>84</v>
      </c>
      <c r="BK155" s="238">
        <f>ROUND(I155*H155,2)</f>
        <v>0</v>
      </c>
      <c r="BL155" s="17" t="s">
        <v>136</v>
      </c>
      <c r="BM155" s="237" t="s">
        <v>592</v>
      </c>
    </row>
    <row r="156" s="2" customFormat="1">
      <c r="A156" s="38"/>
      <c r="B156" s="39"/>
      <c r="C156" s="40"/>
      <c r="D156" s="239" t="s">
        <v>138</v>
      </c>
      <c r="E156" s="40"/>
      <c r="F156" s="240" t="s">
        <v>593</v>
      </c>
      <c r="G156" s="40"/>
      <c r="H156" s="40"/>
      <c r="I156" s="241"/>
      <c r="J156" s="40"/>
      <c r="K156" s="40"/>
      <c r="L156" s="44"/>
      <c r="M156" s="287"/>
      <c r="N156" s="288"/>
      <c r="O156" s="289"/>
      <c r="P156" s="289"/>
      <c r="Q156" s="289"/>
      <c r="R156" s="289"/>
      <c r="S156" s="289"/>
      <c r="T156" s="290"/>
      <c r="U156" s="38"/>
      <c r="V156" s="38"/>
      <c r="W156" s="38"/>
      <c r="X156" s="38"/>
      <c r="Y156" s="38"/>
      <c r="Z156" s="38"/>
      <c r="AA156" s="38"/>
      <c r="AB156" s="38"/>
      <c r="AC156" s="38"/>
      <c r="AD156" s="38"/>
      <c r="AE156" s="38"/>
      <c r="AT156" s="17" t="s">
        <v>138</v>
      </c>
      <c r="AU156" s="17" t="s">
        <v>86</v>
      </c>
    </row>
    <row r="157" s="2" customFormat="1" ht="6.96" customHeight="1">
      <c r="A157" s="38"/>
      <c r="B157" s="66"/>
      <c r="C157" s="67"/>
      <c r="D157" s="67"/>
      <c r="E157" s="67"/>
      <c r="F157" s="67"/>
      <c r="G157" s="67"/>
      <c r="H157" s="67"/>
      <c r="I157" s="67"/>
      <c r="J157" s="67"/>
      <c r="K157" s="67"/>
      <c r="L157" s="44"/>
      <c r="M157" s="38"/>
      <c r="O157" s="38"/>
      <c r="P157" s="38"/>
      <c r="Q157" s="38"/>
      <c r="R157" s="38"/>
      <c r="S157" s="38"/>
      <c r="T157" s="38"/>
      <c r="U157" s="38"/>
      <c r="V157" s="38"/>
      <c r="W157" s="38"/>
      <c r="X157" s="38"/>
      <c r="Y157" s="38"/>
      <c r="Z157" s="38"/>
      <c r="AA157" s="38"/>
      <c r="AB157" s="38"/>
      <c r="AC157" s="38"/>
      <c r="AD157" s="38"/>
      <c r="AE157" s="38"/>
    </row>
  </sheetData>
  <sheetProtection sheet="1" autoFilter="0" formatColumns="0" formatRows="0" objects="1" scenarios="1" spinCount="100000" saltValue="Qf/ttAm7d0aoEucT9UiUBSYfRtjSlvOcgCKbcfWmgDeMDWV/b3Y+NMJKURAo35vETp1hrf06TSg8OoTvfF8Q0g==" hashValue="9izl0Az0rpTg1Ce/CYFqR36j0pNDvMRDsZpoqt0cwGrbk8Rm7zu5nvWJAsdNSF0mV1REVJ/1Cub2GkNz1UIFJg==" algorithmName="SHA-512" password="CC35"/>
  <autoFilter ref="C117:K156"/>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VZDKROS\VZDKROS</dc:creator>
  <cp:lastModifiedBy>VZDKROS\VZDKROS</cp:lastModifiedBy>
  <dcterms:created xsi:type="dcterms:W3CDTF">2024-04-15T13:29:16Z</dcterms:created>
  <dcterms:modified xsi:type="dcterms:W3CDTF">2024-04-15T13:29:30Z</dcterms:modified>
</cp:coreProperties>
</file>